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ЕЕ МЕСТО\USB DISK\на 2024-2025\Учебные планы 2024-2025\УП готово на сайт 2024\"/>
    </mc:Choice>
  </mc:AlternateContent>
  <xr:revisionPtr revIDLastSave="0" documentId="13_ncr:1_{DB4E2A6B-BB34-4A5A-8E40-2579E68BFA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ьный" sheetId="3" r:id="rId1"/>
    <sheet name="план 2024-25" sheetId="4" r:id="rId2"/>
    <sheet name="график" sheetId="6" r:id="rId3"/>
    <sheet name="кабинеты" sheetId="7" r:id="rId4"/>
  </sheets>
  <externalReferences>
    <externalReference r:id="rId5"/>
  </externalReferences>
  <definedNames>
    <definedName name="Print_Titles" localSheetId="1">'план 2024-25'!$2:$5</definedName>
    <definedName name="МаксКолЗачВГоду">[1]Нормы!$C$16</definedName>
    <definedName name="МаксКолЭкзВГоду">[1]Нормы!$C$15</definedName>
    <definedName name="МаксОтклПоЦиклу">[1]Нормы!$C$10</definedName>
    <definedName name="ОбязУчебНагрузка">[1]Нормы!$C$5</definedName>
    <definedName name="ОтклПоФедДисциплинам">[1]Нормы!$C$12</definedName>
    <definedName name="Сроки_МинКолЧасовПоДисц">[1]Нормы!$C$13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3" i="4" l="1"/>
  <c r="G80" i="4"/>
  <c r="E76" i="4"/>
  <c r="G74" i="4"/>
  <c r="F74" i="4"/>
  <c r="AD72" i="4"/>
  <c r="Z72" i="4"/>
  <c r="V72" i="4"/>
  <c r="R72" i="4"/>
  <c r="N72" i="4"/>
  <c r="J72" i="4"/>
  <c r="E72" i="4" s="1"/>
  <c r="H72" i="4"/>
  <c r="G72" i="4"/>
  <c r="F72" i="4"/>
  <c r="AD71" i="4"/>
  <c r="Z71" i="4"/>
  <c r="V71" i="4"/>
  <c r="R71" i="4"/>
  <c r="N71" i="4"/>
  <c r="J71" i="4"/>
  <c r="H71" i="4"/>
  <c r="G71" i="4"/>
  <c r="F71" i="4"/>
  <c r="AD69" i="4"/>
  <c r="Z69" i="4"/>
  <c r="V69" i="4"/>
  <c r="R69" i="4"/>
  <c r="N69" i="4"/>
  <c r="J69" i="4"/>
  <c r="AD68" i="4"/>
  <c r="Z68" i="4"/>
  <c r="Z67" i="4" s="1"/>
  <c r="V68" i="4"/>
  <c r="V67" i="4" s="1"/>
  <c r="R68" i="4"/>
  <c r="R67" i="4" s="1"/>
  <c r="N68" i="4"/>
  <c r="J68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C67" i="4"/>
  <c r="AB67" i="4"/>
  <c r="AA67" i="4"/>
  <c r="Y67" i="4"/>
  <c r="X67" i="4"/>
  <c r="W67" i="4"/>
  <c r="U67" i="4"/>
  <c r="T67" i="4"/>
  <c r="S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AD65" i="4"/>
  <c r="Z65" i="4"/>
  <c r="V65" i="4"/>
  <c r="R65" i="4"/>
  <c r="N65" i="4"/>
  <c r="J65" i="4"/>
  <c r="H65" i="4"/>
  <c r="G65" i="4"/>
  <c r="G61" i="4" s="1"/>
  <c r="F65" i="4"/>
  <c r="F61" i="4" s="1"/>
  <c r="AD64" i="4"/>
  <c r="Z64" i="4"/>
  <c r="V64" i="4"/>
  <c r="R64" i="4"/>
  <c r="N64" i="4"/>
  <c r="J64" i="4"/>
  <c r="G64" i="4"/>
  <c r="F64" i="4"/>
  <c r="AD63" i="4"/>
  <c r="Z63" i="4"/>
  <c r="V63" i="4"/>
  <c r="R63" i="4"/>
  <c r="N63" i="4"/>
  <c r="J63" i="4"/>
  <c r="G63" i="4"/>
  <c r="F63" i="4"/>
  <c r="AD62" i="4"/>
  <c r="AD61" i="4" s="1"/>
  <c r="Z62" i="4"/>
  <c r="V62" i="4"/>
  <c r="R62" i="4"/>
  <c r="N62" i="4"/>
  <c r="N61" i="4" s="1"/>
  <c r="J62" i="4"/>
  <c r="AS61" i="4"/>
  <c r="AR61" i="4"/>
  <c r="AQ61" i="4"/>
  <c r="AP61" i="4"/>
  <c r="AJ61" i="4"/>
  <c r="AG61" i="4"/>
  <c r="AF61" i="4"/>
  <c r="AE61" i="4"/>
  <c r="AC61" i="4"/>
  <c r="AB61" i="4"/>
  <c r="AA61" i="4"/>
  <c r="Y61" i="4"/>
  <c r="X61" i="4"/>
  <c r="W61" i="4"/>
  <c r="U61" i="4"/>
  <c r="T61" i="4"/>
  <c r="S61" i="4"/>
  <c r="Q61" i="4"/>
  <c r="P61" i="4"/>
  <c r="O61" i="4"/>
  <c r="M61" i="4"/>
  <c r="L61" i="4"/>
  <c r="K61" i="4"/>
  <c r="I61" i="4"/>
  <c r="H61" i="4"/>
  <c r="AD60" i="4"/>
  <c r="Z60" i="4"/>
  <c r="V60" i="4"/>
  <c r="R60" i="4"/>
  <c r="N60" i="4"/>
  <c r="J60" i="4"/>
  <c r="H60" i="4"/>
  <c r="F60" i="4"/>
  <c r="AD59" i="4"/>
  <c r="Z59" i="4"/>
  <c r="V59" i="4"/>
  <c r="R59" i="4"/>
  <c r="N59" i="4"/>
  <c r="J59" i="4"/>
  <c r="G59" i="4"/>
  <c r="F59" i="4"/>
  <c r="AD58" i="4"/>
  <c r="Z58" i="4"/>
  <c r="V58" i="4"/>
  <c r="R58" i="4"/>
  <c r="R56" i="4" s="1"/>
  <c r="N58" i="4"/>
  <c r="J58" i="4"/>
  <c r="J56" i="4" s="1"/>
  <c r="G58" i="4"/>
  <c r="G56" i="4" s="1"/>
  <c r="F58" i="4"/>
  <c r="AD57" i="4"/>
  <c r="AD56" i="4" s="1"/>
  <c r="Z57" i="4"/>
  <c r="V57" i="4"/>
  <c r="V56" i="4" s="1"/>
  <c r="R57" i="4"/>
  <c r="N57" i="4"/>
  <c r="J57" i="4"/>
  <c r="H57" i="4"/>
  <c r="F57" i="4"/>
  <c r="F56" i="4" s="1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C56" i="4"/>
  <c r="AB56" i="4"/>
  <c r="AA56" i="4"/>
  <c r="Y56" i="4"/>
  <c r="X56" i="4"/>
  <c r="W56" i="4"/>
  <c r="U56" i="4"/>
  <c r="T56" i="4"/>
  <c r="T42" i="4" s="1"/>
  <c r="T41" i="4" s="1"/>
  <c r="S56" i="4"/>
  <c r="Q56" i="4"/>
  <c r="P56" i="4"/>
  <c r="O56" i="4"/>
  <c r="M56" i="4"/>
  <c r="L56" i="4"/>
  <c r="K56" i="4"/>
  <c r="I56" i="4"/>
  <c r="H56" i="4"/>
  <c r="AD55" i="4"/>
  <c r="Z55" i="4"/>
  <c r="V55" i="4"/>
  <c r="R55" i="4"/>
  <c r="N55" i="4"/>
  <c r="J55" i="4"/>
  <c r="H55" i="4"/>
  <c r="H50" i="4" s="1"/>
  <c r="G55" i="4"/>
  <c r="F55" i="4"/>
  <c r="AD54" i="4"/>
  <c r="Z54" i="4"/>
  <c r="V54" i="4"/>
  <c r="R54" i="4"/>
  <c r="N54" i="4"/>
  <c r="J54" i="4"/>
  <c r="G54" i="4"/>
  <c r="F54" i="4"/>
  <c r="F50" i="4" s="1"/>
  <c r="AD53" i="4"/>
  <c r="Z53" i="4"/>
  <c r="Z50" i="4" s="1"/>
  <c r="V53" i="4"/>
  <c r="R53" i="4"/>
  <c r="N53" i="4"/>
  <c r="J53" i="4"/>
  <c r="G53" i="4"/>
  <c r="F53" i="4"/>
  <c r="AD51" i="4"/>
  <c r="Z51" i="4"/>
  <c r="V51" i="4"/>
  <c r="V50" i="4" s="1"/>
  <c r="R51" i="4"/>
  <c r="R50" i="4" s="1"/>
  <c r="N51" i="4"/>
  <c r="J51" i="4"/>
  <c r="AS50" i="4"/>
  <c r="AR50" i="4"/>
  <c r="AQ50" i="4"/>
  <c r="AP50" i="4"/>
  <c r="AO50" i="4"/>
  <c r="AN50" i="4"/>
  <c r="AM50" i="4"/>
  <c r="AL50" i="4"/>
  <c r="AK50" i="4"/>
  <c r="AJ50" i="4"/>
  <c r="AI50" i="4"/>
  <c r="AH50" i="4"/>
  <c r="AH42" i="4" s="1"/>
  <c r="AH41" i="4" s="1"/>
  <c r="AH32" i="4" s="1"/>
  <c r="AG50" i="4"/>
  <c r="AF50" i="4"/>
  <c r="AE50" i="4"/>
  <c r="AD50" i="4"/>
  <c r="AC50" i="4"/>
  <c r="AB50" i="4"/>
  <c r="AA50" i="4"/>
  <c r="Y50" i="4"/>
  <c r="X50" i="4"/>
  <c r="W50" i="4"/>
  <c r="W42" i="4" s="1"/>
  <c r="W41" i="4" s="1"/>
  <c r="W32" i="4" s="1"/>
  <c r="U50" i="4"/>
  <c r="T50" i="4"/>
  <c r="S50" i="4"/>
  <c r="Q50" i="4"/>
  <c r="P50" i="4"/>
  <c r="O50" i="4"/>
  <c r="M50" i="4"/>
  <c r="L50" i="4"/>
  <c r="K50" i="4"/>
  <c r="I50" i="4"/>
  <c r="AD49" i="4"/>
  <c r="Z49" i="4"/>
  <c r="V49" i="4"/>
  <c r="R49" i="4"/>
  <c r="N49" i="4"/>
  <c r="N43" i="4" s="1"/>
  <c r="J49" i="4"/>
  <c r="H49" i="4"/>
  <c r="G49" i="4"/>
  <c r="G43" i="4" s="1"/>
  <c r="F49" i="4"/>
  <c r="AD48" i="4"/>
  <c r="Z48" i="4"/>
  <c r="Z43" i="4" s="1"/>
  <c r="V48" i="4"/>
  <c r="R48" i="4"/>
  <c r="N48" i="4"/>
  <c r="J48" i="4"/>
  <c r="G48" i="4"/>
  <c r="F48" i="4"/>
  <c r="AD47" i="4"/>
  <c r="Z47" i="4"/>
  <c r="V47" i="4"/>
  <c r="R47" i="4"/>
  <c r="N47" i="4"/>
  <c r="J47" i="4"/>
  <c r="G47" i="4"/>
  <c r="F47" i="4"/>
  <c r="AD45" i="4"/>
  <c r="Z45" i="4"/>
  <c r="V45" i="4"/>
  <c r="R45" i="4"/>
  <c r="N45" i="4"/>
  <c r="J45" i="4"/>
  <c r="AD44" i="4"/>
  <c r="Z44" i="4"/>
  <c r="V44" i="4"/>
  <c r="R44" i="4"/>
  <c r="R43" i="4" s="1"/>
  <c r="N44" i="4"/>
  <c r="J44" i="4"/>
  <c r="H44" i="4"/>
  <c r="AS43" i="4"/>
  <c r="AR43" i="4"/>
  <c r="AQ43" i="4"/>
  <c r="AQ42" i="4" s="1"/>
  <c r="AQ41" i="4" s="1"/>
  <c r="AQ32" i="4" s="1"/>
  <c r="AP43" i="4"/>
  <c r="AO43" i="4"/>
  <c r="AN43" i="4"/>
  <c r="AM43" i="4"/>
  <c r="AL43" i="4"/>
  <c r="AL42" i="4" s="1"/>
  <c r="AL41" i="4" s="1"/>
  <c r="AL32" i="4" s="1"/>
  <c r="AK43" i="4"/>
  <c r="AJ43" i="4"/>
  <c r="AI43" i="4"/>
  <c r="AH43" i="4"/>
  <c r="AG43" i="4"/>
  <c r="AF43" i="4"/>
  <c r="AE43" i="4"/>
  <c r="AE42" i="4" s="1"/>
  <c r="AE41" i="4" s="1"/>
  <c r="AE32" i="4" s="1"/>
  <c r="AC43" i="4"/>
  <c r="AC42" i="4" s="1"/>
  <c r="AC41" i="4" s="1"/>
  <c r="AC32" i="4" s="1"/>
  <c r="AB43" i="4"/>
  <c r="AA43" i="4"/>
  <c r="AA42" i="4" s="1"/>
  <c r="AA41" i="4" s="1"/>
  <c r="AA32" i="4" s="1"/>
  <c r="Y43" i="4"/>
  <c r="X43" i="4"/>
  <c r="W43" i="4"/>
  <c r="U43" i="4"/>
  <c r="U42" i="4" s="1"/>
  <c r="U41" i="4" s="1"/>
  <c r="U32" i="4" s="1"/>
  <c r="T43" i="4"/>
  <c r="S43" i="4"/>
  <c r="Q43" i="4"/>
  <c r="Q42" i="4" s="1"/>
  <c r="Q41" i="4" s="1"/>
  <c r="Q32" i="4" s="1"/>
  <c r="P43" i="4"/>
  <c r="O43" i="4"/>
  <c r="O42" i="4" s="1"/>
  <c r="O41" i="4" s="1"/>
  <c r="O32" i="4" s="1"/>
  <c r="M43" i="4"/>
  <c r="L43" i="4"/>
  <c r="K43" i="4"/>
  <c r="K42" i="4" s="1"/>
  <c r="K41" i="4" s="1"/>
  <c r="K32" i="4" s="1"/>
  <c r="I43" i="4"/>
  <c r="F43" i="4"/>
  <c r="S42" i="4"/>
  <c r="S41" i="4" s="1"/>
  <c r="S32" i="4" s="1"/>
  <c r="AD40" i="4"/>
  <c r="Z40" i="4"/>
  <c r="V40" i="4"/>
  <c r="R40" i="4"/>
  <c r="N40" i="4"/>
  <c r="J40" i="4"/>
  <c r="AD39" i="4"/>
  <c r="Z39" i="4"/>
  <c r="V39" i="4"/>
  <c r="R39" i="4"/>
  <c r="N39" i="4"/>
  <c r="J39" i="4"/>
  <c r="AD38" i="4"/>
  <c r="Z38" i="4"/>
  <c r="V38" i="4"/>
  <c r="R38" i="4"/>
  <c r="N38" i="4"/>
  <c r="J38" i="4"/>
  <c r="AD37" i="4"/>
  <c r="Z37" i="4"/>
  <c r="V37" i="4"/>
  <c r="R37" i="4"/>
  <c r="N37" i="4"/>
  <c r="J37" i="4"/>
  <c r="AD36" i="4"/>
  <c r="Z36" i="4"/>
  <c r="V36" i="4"/>
  <c r="R36" i="4"/>
  <c r="N36" i="4"/>
  <c r="J36" i="4"/>
  <c r="AD35" i="4"/>
  <c r="Z35" i="4"/>
  <c r="V35" i="4"/>
  <c r="R35" i="4"/>
  <c r="N35" i="4"/>
  <c r="J35" i="4"/>
  <c r="AD34" i="4"/>
  <c r="Z34" i="4"/>
  <c r="Z33" i="4" s="1"/>
  <c r="V34" i="4"/>
  <c r="R34" i="4"/>
  <c r="N34" i="4"/>
  <c r="N33" i="4" s="1"/>
  <c r="J34" i="4"/>
  <c r="AS33" i="4"/>
  <c r="AR33" i="4"/>
  <c r="AQ33" i="4"/>
  <c r="AP33" i="4"/>
  <c r="AO33" i="4"/>
  <c r="AK33" i="4"/>
  <c r="AJ33" i="4"/>
  <c r="AG33" i="4"/>
  <c r="AF33" i="4"/>
  <c r="AE33" i="4"/>
  <c r="AD33" i="4"/>
  <c r="AC33" i="4"/>
  <c r="AB33" i="4"/>
  <c r="AA33" i="4"/>
  <c r="Y33" i="4"/>
  <c r="X33" i="4"/>
  <c r="W33" i="4"/>
  <c r="V33" i="4"/>
  <c r="U33" i="4"/>
  <c r="T33" i="4"/>
  <c r="S33" i="4"/>
  <c r="R33" i="4"/>
  <c r="Q33" i="4"/>
  <c r="P33" i="4"/>
  <c r="O33" i="4"/>
  <c r="M33" i="4"/>
  <c r="L33" i="4"/>
  <c r="K33" i="4"/>
  <c r="J33" i="4"/>
  <c r="I33" i="4"/>
  <c r="H33" i="4"/>
  <c r="G33" i="4"/>
  <c r="F33" i="4"/>
  <c r="E33" i="4"/>
  <c r="T32" i="4"/>
  <c r="AD29" i="4"/>
  <c r="Z29" i="4"/>
  <c r="V29" i="4"/>
  <c r="R29" i="4"/>
  <c r="N29" i="4"/>
  <c r="J29" i="4"/>
  <c r="AD28" i="4"/>
  <c r="AD27" i="4" s="1"/>
  <c r="AD26" i="4" s="1"/>
  <c r="Z28" i="4"/>
  <c r="V28" i="4"/>
  <c r="V27" i="4" s="1"/>
  <c r="V26" i="4" s="1"/>
  <c r="R28" i="4"/>
  <c r="N28" i="4"/>
  <c r="J28" i="4"/>
  <c r="AS27" i="4"/>
  <c r="AR27" i="4"/>
  <c r="AQ27" i="4"/>
  <c r="AP27" i="4"/>
  <c r="AN27" i="4"/>
  <c r="AM27" i="4"/>
  <c r="AL27" i="4"/>
  <c r="AK27" i="4"/>
  <c r="AJ27" i="4"/>
  <c r="AI27" i="4"/>
  <c r="AH27" i="4"/>
  <c r="AG27" i="4"/>
  <c r="AF27" i="4"/>
  <c r="AF26" i="4" s="1"/>
  <c r="AE27" i="4"/>
  <c r="AC27" i="4"/>
  <c r="AB27" i="4"/>
  <c r="AB26" i="4" s="1"/>
  <c r="AA27" i="4"/>
  <c r="AA26" i="4" s="1"/>
  <c r="Z27" i="4"/>
  <c r="Z26" i="4" s="1"/>
  <c r="Y27" i="4"/>
  <c r="Y26" i="4" s="1"/>
  <c r="X27" i="4"/>
  <c r="X26" i="4" s="1"/>
  <c r="W27" i="4"/>
  <c r="W26" i="4" s="1"/>
  <c r="U27" i="4"/>
  <c r="T27" i="4"/>
  <c r="T26" i="4" s="1"/>
  <c r="S27" i="4"/>
  <c r="R27" i="4"/>
  <c r="R26" i="4" s="1"/>
  <c r="Q27" i="4"/>
  <c r="P27" i="4"/>
  <c r="P26" i="4" s="1"/>
  <c r="O27" i="4"/>
  <c r="O26" i="4" s="1"/>
  <c r="N27" i="4"/>
  <c r="N26" i="4" s="1"/>
  <c r="M27" i="4"/>
  <c r="M26" i="4" s="1"/>
  <c r="L27" i="4"/>
  <c r="L26" i="4" s="1"/>
  <c r="K27" i="4"/>
  <c r="K26" i="4" s="1"/>
  <c r="J27" i="4"/>
  <c r="J26" i="4" s="1"/>
  <c r="I27" i="4"/>
  <c r="H27" i="4"/>
  <c r="G27" i="4"/>
  <c r="F27" i="4"/>
  <c r="E27" i="4"/>
  <c r="AG26" i="4"/>
  <c r="AE26" i="4"/>
  <c r="AC26" i="4"/>
  <c r="U26" i="4"/>
  <c r="S26" i="4"/>
  <c r="Q26" i="4"/>
  <c r="AD25" i="4"/>
  <c r="Z25" i="4"/>
  <c r="V25" i="4"/>
  <c r="R25" i="4"/>
  <c r="N25" i="4"/>
  <c r="J25" i="4"/>
  <c r="H25" i="4"/>
  <c r="AS25" i="4" s="1"/>
  <c r="G25" i="4"/>
  <c r="AD24" i="4"/>
  <c r="Z24" i="4"/>
  <c r="V24" i="4"/>
  <c r="R24" i="4"/>
  <c r="N24" i="4"/>
  <c r="J24" i="4"/>
  <c r="H24" i="4"/>
  <c r="AS24" i="4" s="1"/>
  <c r="AS23" i="4" s="1"/>
  <c r="G24" i="4"/>
  <c r="G23" i="4" s="1"/>
  <c r="AQ23" i="4"/>
  <c r="AP23" i="4"/>
  <c r="AO23" i="4"/>
  <c r="AN23" i="4"/>
  <c r="AM23" i="4"/>
  <c r="AL23" i="4"/>
  <c r="AK23" i="4"/>
  <c r="AJ23" i="4"/>
  <c r="AI23" i="4"/>
  <c r="AH23" i="4"/>
  <c r="AG23" i="4"/>
  <c r="AG21" i="4" s="1"/>
  <c r="AG9" i="4" s="1"/>
  <c r="AG8" i="4" s="1"/>
  <c r="AF23" i="4"/>
  <c r="AF21" i="4" s="1"/>
  <c r="AE23" i="4"/>
  <c r="AC23" i="4"/>
  <c r="AC21" i="4" s="1"/>
  <c r="AB23" i="4"/>
  <c r="AA23" i="4"/>
  <c r="AA21" i="4" s="1"/>
  <c r="Y23" i="4"/>
  <c r="X23" i="4"/>
  <c r="W23" i="4"/>
  <c r="U23" i="4"/>
  <c r="U21" i="4" s="1"/>
  <c r="T23" i="4"/>
  <c r="T21" i="4" s="1"/>
  <c r="S23" i="4"/>
  <c r="Q23" i="4"/>
  <c r="Q21" i="4" s="1"/>
  <c r="Q9" i="4" s="1"/>
  <c r="Q8" i="4" s="1"/>
  <c r="Q7" i="4" s="1"/>
  <c r="Q6" i="4" s="1"/>
  <c r="P23" i="4"/>
  <c r="P21" i="4" s="1"/>
  <c r="O23" i="4"/>
  <c r="O21" i="4" s="1"/>
  <c r="M23" i="4"/>
  <c r="M21" i="4" s="1"/>
  <c r="M9" i="4" s="1"/>
  <c r="M8" i="4" s="1"/>
  <c r="L23" i="4"/>
  <c r="K23" i="4"/>
  <c r="I23" i="4"/>
  <c r="F23" i="4"/>
  <c r="AD22" i="4"/>
  <c r="Z22" i="4"/>
  <c r="V22" i="4"/>
  <c r="R22" i="4"/>
  <c r="N22" i="4"/>
  <c r="J22" i="4"/>
  <c r="H22" i="4"/>
  <c r="AS22" i="4" s="1"/>
  <c r="G22" i="4"/>
  <c r="AE21" i="4"/>
  <c r="AB21" i="4"/>
  <c r="Y21" i="4"/>
  <c r="X21" i="4"/>
  <c r="W21" i="4"/>
  <c r="S21" i="4"/>
  <c r="L21" i="4"/>
  <c r="L9" i="4" s="1"/>
  <c r="L8" i="4" s="1"/>
  <c r="K21" i="4"/>
  <c r="H21" i="4"/>
  <c r="AS21" i="4" s="1"/>
  <c r="G21" i="4"/>
  <c r="E21" i="4"/>
  <c r="AD20" i="4"/>
  <c r="Z20" i="4"/>
  <c r="V20" i="4"/>
  <c r="R20" i="4"/>
  <c r="N20" i="4"/>
  <c r="N18" i="4" s="1"/>
  <c r="J20" i="4"/>
  <c r="H20" i="4"/>
  <c r="G20" i="4"/>
  <c r="AD19" i="4"/>
  <c r="Z19" i="4"/>
  <c r="Z18" i="4" s="1"/>
  <c r="V19" i="4"/>
  <c r="R19" i="4"/>
  <c r="N19" i="4"/>
  <c r="J19" i="4"/>
  <c r="H19" i="4"/>
  <c r="AS19" i="4" s="1"/>
  <c r="G19" i="4"/>
  <c r="E19" i="4" s="1"/>
  <c r="AG18" i="4"/>
  <c r="AF18" i="4"/>
  <c r="AF9" i="4" s="1"/>
  <c r="AF8" i="4" s="1"/>
  <c r="AE18" i="4"/>
  <c r="AD18" i="4"/>
  <c r="AC18" i="4"/>
  <c r="AB18" i="4"/>
  <c r="AB9" i="4" s="1"/>
  <c r="AB8" i="4" s="1"/>
  <c r="AA18" i="4"/>
  <c r="Y18" i="4"/>
  <c r="X18" i="4"/>
  <c r="W18" i="4"/>
  <c r="V18" i="4"/>
  <c r="U18" i="4"/>
  <c r="T18" i="4"/>
  <c r="T9" i="4" s="1"/>
  <c r="T8" i="4" s="1"/>
  <c r="S18" i="4"/>
  <c r="R18" i="4"/>
  <c r="Q18" i="4"/>
  <c r="P18" i="4"/>
  <c r="O18" i="4"/>
  <c r="M18" i="4"/>
  <c r="L18" i="4"/>
  <c r="K18" i="4"/>
  <c r="J18" i="4"/>
  <c r="H18" i="4"/>
  <c r="AS18" i="4" s="1"/>
  <c r="G18" i="4"/>
  <c r="AD17" i="4"/>
  <c r="Z17" i="4"/>
  <c r="V17" i="4"/>
  <c r="R17" i="4"/>
  <c r="N17" i="4"/>
  <c r="J17" i="4"/>
  <c r="H17" i="4"/>
  <c r="AS17" i="4" s="1"/>
  <c r="G17" i="4"/>
  <c r="E17" i="4"/>
  <c r="AD16" i="4"/>
  <c r="Z16" i="4"/>
  <c r="V16" i="4"/>
  <c r="R16" i="4"/>
  <c r="N16" i="4"/>
  <c r="J16" i="4"/>
  <c r="H16" i="4"/>
  <c r="AS16" i="4" s="1"/>
  <c r="G16" i="4"/>
  <c r="AD15" i="4"/>
  <c r="Z15" i="4"/>
  <c r="V15" i="4"/>
  <c r="R15" i="4"/>
  <c r="N15" i="4"/>
  <c r="J15" i="4"/>
  <c r="H15" i="4"/>
  <c r="AS15" i="4" s="1"/>
  <c r="G15" i="4"/>
  <c r="E15" i="4" s="1"/>
  <c r="AD14" i="4"/>
  <c r="Z14" i="4"/>
  <c r="V14" i="4"/>
  <c r="R14" i="4"/>
  <c r="N14" i="4"/>
  <c r="J14" i="4"/>
  <c r="H14" i="4"/>
  <c r="AS14" i="4" s="1"/>
  <c r="G14" i="4"/>
  <c r="AD13" i="4"/>
  <c r="Z13" i="4"/>
  <c r="V13" i="4"/>
  <c r="R13" i="4"/>
  <c r="N13" i="4"/>
  <c r="J13" i="4"/>
  <c r="H13" i="4"/>
  <c r="AS13" i="4" s="1"/>
  <c r="G13" i="4"/>
  <c r="AD12" i="4"/>
  <c r="Z12" i="4"/>
  <c r="V12" i="4"/>
  <c r="R12" i="4"/>
  <c r="N12" i="4"/>
  <c r="J12" i="4"/>
  <c r="H12" i="4"/>
  <c r="AS12" i="4" s="1"/>
  <c r="G12" i="4"/>
  <c r="AD11" i="4"/>
  <c r="Z11" i="4"/>
  <c r="V11" i="4"/>
  <c r="R11" i="4"/>
  <c r="N11" i="4"/>
  <c r="J11" i="4"/>
  <c r="H11" i="4"/>
  <c r="AS11" i="4" s="1"/>
  <c r="G11" i="4"/>
  <c r="AD10" i="4"/>
  <c r="Z10" i="4"/>
  <c r="V10" i="4"/>
  <c r="R10" i="4"/>
  <c r="N10" i="4"/>
  <c r="J10" i="4"/>
  <c r="H10" i="4"/>
  <c r="G10" i="4"/>
  <c r="AQ9" i="4"/>
  <c r="AQ8" i="4" s="1"/>
  <c r="AP9" i="4"/>
  <c r="AP8" i="4" s="1"/>
  <c r="AO9" i="4"/>
  <c r="AO8" i="4" s="1"/>
  <c r="AN9" i="4"/>
  <c r="AM9" i="4"/>
  <c r="AM8" i="4" s="1"/>
  <c r="AL9" i="4"/>
  <c r="AK9" i="4"/>
  <c r="AJ9" i="4"/>
  <c r="AJ8" i="4" s="1"/>
  <c r="AI9" i="4"/>
  <c r="AI8" i="4" s="1"/>
  <c r="AH9" i="4"/>
  <c r="AH8" i="4" s="1"/>
  <c r="U9" i="4"/>
  <c r="U8" i="4" s="1"/>
  <c r="I9" i="4"/>
  <c r="F9" i="4"/>
  <c r="F8" i="4" s="1"/>
  <c r="AN8" i="4"/>
  <c r="AL8" i="4"/>
  <c r="AK8" i="4"/>
  <c r="E11" i="4" l="1"/>
  <c r="E20" i="4"/>
  <c r="AS20" i="4"/>
  <c r="J23" i="4"/>
  <c r="V23" i="4"/>
  <c r="V21" i="4" s="1"/>
  <c r="S9" i="4"/>
  <c r="S8" i="4" s="1"/>
  <c r="R23" i="4"/>
  <c r="R21" i="4" s="1"/>
  <c r="R9" i="4" s="1"/>
  <c r="R8" i="4" s="1"/>
  <c r="AD23" i="4"/>
  <c r="AD21" i="4" s="1"/>
  <c r="W9" i="4"/>
  <c r="W8" i="4" s="1"/>
  <c r="W7" i="4" s="1"/>
  <c r="X9" i="4"/>
  <c r="X8" i="4" s="1"/>
  <c r="Z23" i="4"/>
  <c r="Z21" i="4" s="1"/>
  <c r="Z9" i="4" s="1"/>
  <c r="Z8" i="4" s="1"/>
  <c r="E10" i="4"/>
  <c r="AS10" i="4"/>
  <c r="E13" i="4"/>
  <c r="Y9" i="4"/>
  <c r="Y8" i="4" s="1"/>
  <c r="AA9" i="4"/>
  <c r="AA8" i="4" s="1"/>
  <c r="E25" i="4"/>
  <c r="E16" i="4"/>
  <c r="AE9" i="4"/>
  <c r="AE8" i="4" s="1"/>
  <c r="AD9" i="4"/>
  <c r="AD8" i="4" s="1"/>
  <c r="P9" i="4"/>
  <c r="P8" i="4" s="1"/>
  <c r="AC9" i="4"/>
  <c r="AC8" i="4" s="1"/>
  <c r="AC7" i="4" s="1"/>
  <c r="AC6" i="4" s="1"/>
  <c r="E12" i="4"/>
  <c r="O9" i="4"/>
  <c r="O8" i="4" s="1"/>
  <c r="O7" i="4" s="1"/>
  <c r="K9" i="4"/>
  <c r="K8" i="4" s="1"/>
  <c r="AQ7" i="4"/>
  <c r="I42" i="4"/>
  <c r="I41" i="4" s="1"/>
  <c r="I32" i="4" s="1"/>
  <c r="N50" i="4"/>
  <c r="N42" i="4" s="1"/>
  <c r="N41" i="4" s="1"/>
  <c r="N32" i="4" s="1"/>
  <c r="E55" i="4"/>
  <c r="E50" i="4" s="1"/>
  <c r="V43" i="4"/>
  <c r="V42" i="4" s="1"/>
  <c r="V41" i="4" s="1"/>
  <c r="V32" i="4" s="1"/>
  <c r="AD43" i="4"/>
  <c r="AD42" i="4" s="1"/>
  <c r="AD41" i="4" s="1"/>
  <c r="AD32" i="4" s="1"/>
  <c r="AD7" i="4" s="1"/>
  <c r="AK42" i="4"/>
  <c r="AK41" i="4" s="1"/>
  <c r="AK32" i="4" s="1"/>
  <c r="AF42" i="4"/>
  <c r="AF41" i="4" s="1"/>
  <c r="AF32" i="4" s="1"/>
  <c r="AF7" i="4" s="1"/>
  <c r="AR42" i="4"/>
  <c r="AR41" i="4" s="1"/>
  <c r="AR32" i="4" s="1"/>
  <c r="AR7" i="4" s="1"/>
  <c r="AJ42" i="4"/>
  <c r="AJ41" i="4" s="1"/>
  <c r="AJ32" i="4" s="1"/>
  <c r="AA7" i="4"/>
  <c r="AM42" i="4"/>
  <c r="AM41" i="4" s="1"/>
  <c r="AM32" i="4" s="1"/>
  <c r="Y42" i="4"/>
  <c r="Y41" i="4" s="1"/>
  <c r="Y32" i="4" s="1"/>
  <c r="J61" i="4"/>
  <c r="X42" i="4"/>
  <c r="X41" i="4" s="1"/>
  <c r="X32" i="4" s="1"/>
  <c r="E71" i="4"/>
  <c r="AE7" i="4"/>
  <c r="M42" i="4"/>
  <c r="M41" i="4" s="1"/>
  <c r="M32" i="4" s="1"/>
  <c r="AB42" i="4"/>
  <c r="AB41" i="4" s="1"/>
  <c r="AB32" i="4" s="1"/>
  <c r="AB7" i="4" s="1"/>
  <c r="E65" i="4"/>
  <c r="E61" i="4" s="1"/>
  <c r="AO42" i="4"/>
  <c r="AO41" i="4" s="1"/>
  <c r="AO32" i="4" s="1"/>
  <c r="AO7" i="4" s="1"/>
  <c r="J43" i="4"/>
  <c r="L42" i="4"/>
  <c r="L41" i="4" s="1"/>
  <c r="L32" i="4" s="1"/>
  <c r="L7" i="4" s="1"/>
  <c r="AD67" i="4"/>
  <c r="AP42" i="4"/>
  <c r="AP41" i="4" s="1"/>
  <c r="AP32" i="4" s="1"/>
  <c r="AP7" i="4" s="1"/>
  <c r="E49" i="4"/>
  <c r="E43" i="4" s="1"/>
  <c r="E42" i="4" s="1"/>
  <c r="E41" i="4" s="1"/>
  <c r="E32" i="4" s="1"/>
  <c r="Z56" i="4"/>
  <c r="V61" i="4"/>
  <c r="R61" i="4"/>
  <c r="AN42" i="4"/>
  <c r="AN41" i="4" s="1"/>
  <c r="AN32" i="4" s="1"/>
  <c r="AN7" i="4" s="1"/>
  <c r="F42" i="4"/>
  <c r="F41" i="4" s="1"/>
  <c r="F32" i="4" s="1"/>
  <c r="F7" i="4" s="1"/>
  <c r="J50" i="4"/>
  <c r="N56" i="4"/>
  <c r="Z61" i="4"/>
  <c r="P42" i="4"/>
  <c r="P41" i="4" s="1"/>
  <c r="P32" i="4" s="1"/>
  <c r="P7" i="4" s="1"/>
  <c r="M7" i="4"/>
  <c r="M6" i="4" s="1"/>
  <c r="AG42" i="4"/>
  <c r="AG41" i="4" s="1"/>
  <c r="AG32" i="4" s="1"/>
  <c r="AG7" i="4" s="1"/>
  <c r="AG6" i="4" s="1"/>
  <c r="AS42" i="4"/>
  <c r="AS41" i="4" s="1"/>
  <c r="AS32" i="4" s="1"/>
  <c r="K7" i="4"/>
  <c r="H43" i="4"/>
  <c r="G50" i="4"/>
  <c r="E60" i="4"/>
  <c r="E56" i="4" s="1"/>
  <c r="AI42" i="4"/>
  <c r="AI41" i="4" s="1"/>
  <c r="AI32" i="4" s="1"/>
  <c r="AI74" i="4" s="1"/>
  <c r="U7" i="4"/>
  <c r="U6" i="4" s="1"/>
  <c r="G9" i="4"/>
  <c r="G8" i="4" s="1"/>
  <c r="H42" i="4"/>
  <c r="H41" i="4" s="1"/>
  <c r="H32" i="4" s="1"/>
  <c r="AH7" i="4"/>
  <c r="V9" i="4"/>
  <c r="V8" i="4" s="1"/>
  <c r="V7" i="4" s="1"/>
  <c r="AJ7" i="4"/>
  <c r="E22" i="4"/>
  <c r="Z42" i="4"/>
  <c r="Z41" i="4" s="1"/>
  <c r="Z32" i="4" s="1"/>
  <c r="AK7" i="4"/>
  <c r="J21" i="4"/>
  <c r="J9" i="4" s="1"/>
  <c r="J8" i="4" s="1"/>
  <c r="G42" i="4"/>
  <c r="G41" i="4" s="1"/>
  <c r="G32" i="4" s="1"/>
  <c r="AL7" i="4"/>
  <c r="E8" i="4"/>
  <c r="AM7" i="4"/>
  <c r="E24" i="4"/>
  <c r="E23" i="4" s="1"/>
  <c r="J42" i="4"/>
  <c r="J41" i="4" s="1"/>
  <c r="J32" i="4" s="1"/>
  <c r="T7" i="4"/>
  <c r="E18" i="4"/>
  <c r="N23" i="4"/>
  <c r="N21" i="4" s="1"/>
  <c r="N9" i="4" s="1"/>
  <c r="N8" i="4" s="1"/>
  <c r="S7" i="4"/>
  <c r="R42" i="4"/>
  <c r="R41" i="4" s="1"/>
  <c r="R32" i="4" s="1"/>
  <c r="I8" i="4"/>
  <c r="I7" i="4" s="1"/>
  <c r="E14" i="4"/>
  <c r="E9" i="4" s="1"/>
  <c r="H9" i="4"/>
  <c r="H23" i="4"/>
  <c r="R7" i="4" l="1"/>
  <c r="X7" i="4"/>
  <c r="Y7" i="4"/>
  <c r="Y6" i="4" s="1"/>
  <c r="AS9" i="4"/>
  <c r="AS8" i="4" s="1"/>
  <c r="AS7" i="4" s="1"/>
  <c r="E7" i="4"/>
  <c r="J7" i="4"/>
  <c r="N7" i="4"/>
  <c r="AI7" i="4"/>
  <c r="G7" i="4"/>
  <c r="Z7" i="4"/>
  <c r="H8" i="4"/>
  <c r="H75" i="4" l="1"/>
  <c r="H7" i="4"/>
  <c r="E75" i="4" l="1"/>
  <c r="E74" i="4" s="1"/>
  <c r="H74" i="4"/>
</calcChain>
</file>

<file path=xl/sharedStrings.xml><?xml version="1.0" encoding="utf-8"?>
<sst xmlns="http://schemas.openxmlformats.org/spreadsheetml/2006/main" count="394" uniqueCount="283">
  <si>
    <t>Распределение обязательной нагрузки по курсам и семестрам (час.)</t>
  </si>
  <si>
    <t>I курс</t>
  </si>
  <si>
    <t>II курс</t>
  </si>
  <si>
    <t>Промежуточная аттестация</t>
  </si>
  <si>
    <t>1    сем.</t>
  </si>
  <si>
    <t>2  сем.</t>
  </si>
  <si>
    <t>3  сем.</t>
  </si>
  <si>
    <t>4    сем.</t>
  </si>
  <si>
    <t>10</t>
  </si>
  <si>
    <t>16</t>
  </si>
  <si>
    <t>Теоретическое обучение</t>
  </si>
  <si>
    <t>ОО.00</t>
  </si>
  <si>
    <t>Общеобразовательный цикл</t>
  </si>
  <si>
    <t>ООД.01</t>
  </si>
  <si>
    <t xml:space="preserve">Русский язык </t>
  </si>
  <si>
    <t>ООД.02</t>
  </si>
  <si>
    <t>Литература</t>
  </si>
  <si>
    <t>ООД.03</t>
  </si>
  <si>
    <t>Математика</t>
  </si>
  <si>
    <t>ООД.06</t>
  </si>
  <si>
    <t>Физика</t>
  </si>
  <si>
    <t>ООД.08</t>
  </si>
  <si>
    <t>Биология</t>
  </si>
  <si>
    <t>ООД.09</t>
  </si>
  <si>
    <t>История</t>
  </si>
  <si>
    <t>ООД.10</t>
  </si>
  <si>
    <t>Обществознание</t>
  </si>
  <si>
    <t>ООД.11</t>
  </si>
  <si>
    <t>География</t>
  </si>
  <si>
    <t>ООД.12</t>
  </si>
  <si>
    <t>Физическая культура</t>
  </si>
  <si>
    <t>ООД.13</t>
  </si>
  <si>
    <t>Основы безопасности и защиты Родины</t>
  </si>
  <si>
    <t>ООД(П).04</t>
  </si>
  <si>
    <t>Иностранный язык</t>
  </si>
  <si>
    <t>ООД(П).05</t>
  </si>
  <si>
    <t>Информатика</t>
  </si>
  <si>
    <t>ООД(П).07</t>
  </si>
  <si>
    <t>Химия</t>
  </si>
  <si>
    <t>ОДД.00</t>
  </si>
  <si>
    <t>ОДД.01</t>
  </si>
  <si>
    <t>Экономика</t>
  </si>
  <si>
    <t>ОДД.02</t>
  </si>
  <si>
    <t>Право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</si>
  <si>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</si>
  <si>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</si>
  <si>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</si>
  <si>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</si>
  <si>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</si>
  <si>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</si>
  <si>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</si>
  <si>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Профессиональный цикл</t>
  </si>
  <si>
    <t>МДК.01.01</t>
  </si>
  <si>
    <t>УП.01</t>
  </si>
  <si>
    <t>ПМ.02</t>
  </si>
  <si>
    <t>ПП.02</t>
  </si>
  <si>
    <t>УП.02</t>
  </si>
  <si>
    <t>ПП.03</t>
  </si>
  <si>
    <t>Государственная итоговая аттестация</t>
  </si>
  <si>
    <t>Безопасность жизнедеятельности</t>
  </si>
  <si>
    <t>МДК.01.02</t>
  </si>
  <si>
    <t>Учебная практика</t>
  </si>
  <si>
    <t>ПП.01</t>
  </si>
  <si>
    <t>Производственная практика</t>
  </si>
  <si>
    <t>ПМ.03</t>
  </si>
  <si>
    <t>ПМ.04</t>
  </si>
  <si>
    <t>ПП.04</t>
  </si>
  <si>
    <t>ПМ.05</t>
  </si>
  <si>
    <t>МДК 05.01</t>
  </si>
  <si>
    <t>МДК 05.02</t>
  </si>
  <si>
    <t>ДПБ</t>
  </si>
  <si>
    <t>УТВЕРЖДАЮ</t>
  </si>
  <si>
    <t>Директор КГБ ПОУ ХТТТ</t>
  </si>
  <si>
    <t>О.Ю.Ярица</t>
  </si>
  <si>
    <t>__________________</t>
  </si>
  <si>
    <t>Приказ об утверждении ФГОС</t>
  </si>
  <si>
    <t>от 02.08.2013 г. № 727</t>
  </si>
  <si>
    <t>(в ред. Приказа Минобрнауки России от ред. от 13.07.2021)</t>
  </si>
  <si>
    <t>УЧЕБНЫЙ ПЛАН</t>
  </si>
  <si>
    <t xml:space="preserve">основной профессиональной образовательной программы подготовки квалифицированных рабочих, служащих </t>
  </si>
  <si>
    <t xml:space="preserve">краевое государственное бюджетное профессиональное  образовательное учреждение </t>
  </si>
  <si>
    <t>"Хабаровский техникум транспортных технологий</t>
  </si>
  <si>
    <t>имени Героя Советского Союза А.С.Панова"</t>
  </si>
  <si>
    <t>по профессии</t>
  </si>
  <si>
    <t>43.01.06</t>
  </si>
  <si>
    <t>Проводник на железнодорожном транспорте</t>
  </si>
  <si>
    <t>код</t>
  </si>
  <si>
    <t>наименование профессии</t>
  </si>
  <si>
    <t>на базе</t>
  </si>
  <si>
    <t>основного общего образования (с получением среднего общего образования)</t>
  </si>
  <si>
    <t>квалификация:</t>
  </si>
  <si>
    <t>Проводник пассажирского вагона</t>
  </si>
  <si>
    <t>Проводник по сопровождению грузов и спецвагонов</t>
  </si>
  <si>
    <t>форма обучения</t>
  </si>
  <si>
    <t>очная</t>
  </si>
  <si>
    <t xml:space="preserve">нормативный срок освоения ОПОП  </t>
  </si>
  <si>
    <t>1 г. 10 мес.</t>
  </si>
  <si>
    <t>год начала подготовки по УП</t>
  </si>
  <si>
    <t>2024 г.</t>
  </si>
  <si>
    <t>профиль получаемого профессионального образования</t>
  </si>
  <si>
    <t>социально-экономический профиль</t>
  </si>
  <si>
    <t>при реализации программы среднего (полного) общего образования</t>
  </si>
  <si>
    <t>Хабаровск, 2024 г.</t>
  </si>
  <si>
    <t xml:space="preserve">Индекс </t>
  </si>
  <si>
    <t>Наименование учебных дисциплин, ПМ, МДК</t>
  </si>
  <si>
    <t>Форма контроля</t>
  </si>
  <si>
    <t>Учебная нагрузка обучающихся, ч.</t>
  </si>
  <si>
    <t>Всего часов</t>
  </si>
  <si>
    <t>Вариативная часть</t>
  </si>
  <si>
    <t xml:space="preserve">Обязательная часть </t>
  </si>
  <si>
    <t>экзамены</t>
  </si>
  <si>
    <t>максимальная</t>
  </si>
  <si>
    <t>самостоятельная</t>
  </si>
  <si>
    <t>консультации, в т.ч. по ИП</t>
  </si>
  <si>
    <t>всего</t>
  </si>
  <si>
    <t>Вариативная част</t>
  </si>
  <si>
    <t>то</t>
  </si>
  <si>
    <t>в том числе практические</t>
  </si>
  <si>
    <t>консультации</t>
  </si>
  <si>
    <t>в том числе Индивидуальный проект</t>
  </si>
  <si>
    <t>ПА</t>
  </si>
  <si>
    <t>ВСЕГО по  ОПОП ППКРС</t>
  </si>
  <si>
    <t>ОБЩЕОБРАЗОВАТЕЛЬНЫЙ ЦИКЛ</t>
  </si>
  <si>
    <t>ООД.00</t>
  </si>
  <si>
    <t>Основные общеобразовательные дисциплины</t>
  </si>
  <si>
    <t>ОБЩЕОБРАЗОВАТЕЛЬНЫЕ ДОПОЛНИТЕЛЬНЫЕ ДИСЦИПЛИНЫ</t>
  </si>
  <si>
    <t>УЧЕБНЫЕ ДОПОЛНИТЕЛЬНЫЕ ДИСЦИПЛИНЫ</t>
  </si>
  <si>
    <t>УД.01</t>
  </si>
  <si>
    <t>Технология современного трудоустройства</t>
  </si>
  <si>
    <t>УД 02</t>
  </si>
  <si>
    <t xml:space="preserve">Основы финансовой  и пенсионной грамотности </t>
  </si>
  <si>
    <t>УД 03</t>
  </si>
  <si>
    <t>Основы предпринимательства</t>
  </si>
  <si>
    <t>ПП</t>
  </si>
  <si>
    <t>ПРОФЕССИОНАЛЬНАЯ ПОДГОТОВКА</t>
  </si>
  <si>
    <t>ОП</t>
  </si>
  <si>
    <t>Экономические и правовые основы профессиональной деятельности</t>
  </si>
  <si>
    <t>Охрана труда и бережливое производство</t>
  </si>
  <si>
    <t>Общий курс железных дорог</t>
  </si>
  <si>
    <t>Информационно-коммуникационные технологии в профессиональной деятельности</t>
  </si>
  <si>
    <t>Основы культуры профессионального общения</t>
  </si>
  <si>
    <t>П</t>
  </si>
  <si>
    <t>ПМ</t>
  </si>
  <si>
    <t>Профессиональные модули</t>
  </si>
  <si>
    <t>ПМ.1</t>
  </si>
  <si>
    <t>Обслуживание пассажиров в пути следования</t>
  </si>
  <si>
    <t>Организация пассажирских перевозок на железнодорожном транспорте Российской Федерации</t>
  </si>
  <si>
    <t>Основы обслуживания пассажиров железнодорожного транспорта в пути следования</t>
  </si>
  <si>
    <t>МДК 01.03</t>
  </si>
  <si>
    <t>Иностранный в профессиональной деятельности</t>
  </si>
  <si>
    <t>ЭК.01</t>
  </si>
  <si>
    <t>Экзамен по модулю</t>
  </si>
  <si>
    <t>Обслуживание вагона и его оборудования в пути следования</t>
  </si>
  <si>
    <t>МДК,.02.01</t>
  </si>
  <si>
    <t>Устройство и оборудование пассажирских вагонов и спецвагонов</t>
  </si>
  <si>
    <t>МДК 02.02</t>
  </si>
  <si>
    <t>Техническая эксплуатации железных дорог и безопасность движения</t>
  </si>
  <si>
    <t>ЭК.02</t>
  </si>
  <si>
    <t>Сопровождение грузов и спецвагонов</t>
  </si>
  <si>
    <t>МДК.03.01</t>
  </si>
  <si>
    <t>Технология сопровождения грузов и спецвагонов</t>
  </si>
  <si>
    <t>УП.03</t>
  </si>
  <si>
    <t>ЭК.03</t>
  </si>
  <si>
    <t>Выполнение работ кассира билетного</t>
  </si>
  <si>
    <t>МДК.04.01</t>
  </si>
  <si>
    <t>Технология выполнения работ кассира билетного</t>
  </si>
  <si>
    <t>УП.04</t>
  </si>
  <si>
    <t>ЭК.04</t>
  </si>
  <si>
    <t>Дополнительный профессиональный блок, включая цифровой модуль по запросу отрасли и (или) работодателя 
Наименование организации-работодателя
(не менее 50% объема вариативной части)</t>
  </si>
  <si>
    <t>Обработка проездных документов в системе АСУ ЭКСПРЕСС</t>
  </si>
  <si>
    <t>УП 05</t>
  </si>
  <si>
    <t>ПМ.5.ЭК</t>
  </si>
  <si>
    <t>ФК.00</t>
  </si>
  <si>
    <t>ИТОГО по ППКРС</t>
  </si>
  <si>
    <t>ОО</t>
  </si>
  <si>
    <t>Итого по обязательной части ППКРС, включая раздел "Физическая культура" и вариативной части ППКРС</t>
  </si>
  <si>
    <t>ПП.00</t>
  </si>
  <si>
    <t>1 курс</t>
  </si>
  <si>
    <t>2 курс</t>
  </si>
  <si>
    <t>3 курс</t>
  </si>
  <si>
    <t>УП</t>
  </si>
  <si>
    <t>зачеты (без Физической культуры)</t>
  </si>
  <si>
    <t>Аттестация</t>
  </si>
  <si>
    <t>Промежуточноя аттестация</t>
  </si>
  <si>
    <t>Итого в год</t>
  </si>
  <si>
    <t>ГИА</t>
  </si>
  <si>
    <t>диф зачет</t>
  </si>
  <si>
    <t>ИТОГО недель/часов</t>
  </si>
  <si>
    <t>Консультации</t>
  </si>
  <si>
    <t>СОГЛАСОВАНО:</t>
  </si>
  <si>
    <t>Заместителем директора по УПР ____________________________________________ Т.О.Оспищева</t>
  </si>
  <si>
    <t>Заместителем директора по УР ___________________________________Г.С. Санклер</t>
  </si>
  <si>
    <t>Председателями методических комиссий:</t>
  </si>
  <si>
    <t xml:space="preserve">           общегуманитарных и социально экономических дисциплин _______________</t>
  </si>
  <si>
    <t xml:space="preserve">           математических и естественнонаучных дисциплин _______________________С.В.Литвинова</t>
  </si>
  <si>
    <t xml:space="preserve">           специальных дисциплин ______________________________________________  А.В.Дроздова</t>
  </si>
  <si>
    <t>Старшим мастером _______________________________________________________А.В.Тимофеева</t>
  </si>
  <si>
    <t>1. Календарный учебный график</t>
  </si>
  <si>
    <t>Курс</t>
  </si>
  <si>
    <t>Сентябрь</t>
  </si>
  <si>
    <t>29 сен - 5 окт</t>
  </si>
  <si>
    <t>Октябрь</t>
  </si>
  <si>
    <t>27 окт - 2 ноя</t>
  </si>
  <si>
    <t>Ноябрь</t>
  </si>
  <si>
    <t>24 ноя - 30 ноя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</si>
  <si>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</si>
  <si>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</si>
  <si>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</si>
  <si>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</si>
  <si>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</si>
  <si>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</si>
  <si>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</si>
  <si>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</si>
  <si>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</si>
  <si>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</si>
  <si>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</si>
  <si>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</si>
  <si>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</si>
  <si>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</si>
  <si>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</si>
  <si>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</si>
  <si>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</si>
  <si>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</si>
  <si>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</si>
  <si>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</si>
  <si>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</si>
  <si>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</si>
  <si>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</si>
  <si>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</si>
  <si>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</si>
  <si>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</si>
  <si>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</si>
  <si>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</si>
  <si>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</si>
  <si>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</si>
  <si>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</si>
  <si>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</si>
  <si>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</si>
  <si>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</si>
  <si>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</si>
  <si>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</si>
  <si>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</si>
  <si>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3 - 9 авг</t>
  </si>
  <si>
    <t>10 - 16 авг</t>
  </si>
  <si>
    <t>17 - 23 авг</t>
  </si>
  <si>
    <t>24 - 31 авг</t>
  </si>
  <si>
    <t>I</t>
  </si>
  <si>
    <t>::</t>
  </si>
  <si>
    <t>=</t>
  </si>
  <si>
    <t>23</t>
  </si>
  <si>
    <t>II</t>
  </si>
  <si>
    <t>III</t>
  </si>
  <si>
    <t>Обозначения:</t>
  </si>
  <si>
    <t>Каникулы</t>
  </si>
  <si>
    <t xml:space="preserve"> Государственная итоговая аттестация</t>
  </si>
  <si>
    <t>Перечень кабинетов, лабораторий, мастерских</t>
  </si>
  <si>
    <t>и других помещений</t>
  </si>
  <si>
    <t>Кабинеты:</t>
  </si>
  <si>
    <t>охраны труда;</t>
  </si>
  <si>
    <t>безопасности жизнедеятельности;</t>
  </si>
  <si>
    <t>общего курса железных дорог;</t>
  </si>
  <si>
    <t>организации пассажирских перевозок и основ обслуживания пассажиров;</t>
  </si>
  <si>
    <t>культуры профессионального общения;</t>
  </si>
  <si>
    <t>технологии сопровождения грузов и спецвагонов.</t>
  </si>
  <si>
    <t>Лаборатории:</t>
  </si>
  <si>
    <t>информационно-коммуникационных технологий;</t>
  </si>
  <si>
    <t>устройства и оборудования пассажирских вагонов и спецвагонов;</t>
  </si>
  <si>
    <t>Спортивный комплекс:</t>
  </si>
  <si>
    <t>спортивный зал;</t>
  </si>
  <si>
    <t>Залы:</t>
  </si>
  <si>
    <t>библиотека, читальный зал с выходом в сеть Интернет;</t>
  </si>
  <si>
    <t>актовый зал</t>
  </si>
  <si>
    <t>Кассир билетный</t>
  </si>
  <si>
    <t xml:space="preserve"> дифференцираванные зачеты</t>
  </si>
  <si>
    <t>6Э</t>
  </si>
  <si>
    <t>12ДЗ</t>
  </si>
  <si>
    <t>2. УЧЕБНЫЙ ПЛАН ППВ, 2024</t>
  </si>
  <si>
    <t xml:space="preserve"> Учебная и производственная практика</t>
  </si>
  <si>
    <t>ПА/ГИА</t>
  </si>
  <si>
    <t>Каникулы (недели)</t>
  </si>
  <si>
    <t>Организация и оформление перевозочных документов в пассажирских перевозках на железнодорожном  транспрте</t>
  </si>
  <si>
    <t>УД.00</t>
  </si>
  <si>
    <t>Дополнительный профессиональный блок, включая цифровой модуль по запросу отрасли и (или) работодателя. Обработка проездных  и перевозочных документов  с помощью компьютерных технологий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</si>
</sst>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6" formatCode="0.0"/>
  </numFmts>
  <fonts count="43" x14ac:knownFonts="1">
    <font>
      <sz val="11"/>
      <color theme="1"/>
      <name val="Calibri"/>
      <scheme val="minor"/>
    </font>
    <font>
      <sz val="10"/>
      <name val="Arial Cyr"/>
    </font>
    <font>
      <sz val="8"/>
      <name val="Tahoma"/>
    </font>
    <font>
      <sz val="11"/>
      <color theme="1"/>
      <name val="Times New Roman"/>
    </font>
    <font>
      <sz val="11"/>
      <name val="Times New Roman"/>
    </font>
    <font>
      <sz val="9"/>
      <color theme="1"/>
      <name val="Times New Roman"/>
    </font>
    <font>
      <b/>
      <sz val="12"/>
      <name val="Times New Roman"/>
    </font>
    <font>
      <b/>
      <sz val="8"/>
      <name val="Times New Roman"/>
    </font>
    <font>
      <sz val="9"/>
      <name val="Times New Roman"/>
    </font>
    <font>
      <sz val="11"/>
      <name val="Calibri"/>
      <scheme val="minor"/>
    </font>
    <font>
      <b/>
      <sz val="10"/>
      <name val="Times New Roman"/>
    </font>
    <font>
      <b/>
      <sz val="11"/>
      <color theme="1"/>
      <name val="Times New Roman"/>
    </font>
    <font>
      <sz val="10"/>
      <name val="Times New Roman"/>
    </font>
    <font>
      <b/>
      <sz val="11"/>
      <color theme="1"/>
      <name val="Calibri"/>
      <scheme val="minor"/>
    </font>
    <font>
      <b/>
      <sz val="26"/>
      <color theme="1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u/>
      <sz val="14"/>
      <color theme="1"/>
      <name val="Calibri"/>
      <scheme val="minor"/>
    </font>
    <font>
      <sz val="8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i/>
      <sz val="12"/>
      <color theme="1"/>
      <name val="Times New Roman"/>
    </font>
    <font>
      <sz val="12"/>
      <name val="Calibri"/>
      <scheme val="minor"/>
    </font>
    <font>
      <b/>
      <sz val="12"/>
      <name val="Calibri"/>
      <scheme val="minor"/>
    </font>
    <font>
      <b/>
      <sz val="11"/>
      <name val="Times New Roman"/>
    </font>
    <font>
      <sz val="16"/>
      <name val="Calibri"/>
      <scheme val="minor"/>
    </font>
    <font>
      <sz val="16"/>
      <name val="Times New Roman"/>
    </font>
    <font>
      <sz val="10"/>
      <name val="Symbol"/>
    </font>
    <font>
      <b/>
      <sz val="10"/>
      <color theme="1"/>
      <name val="Arial"/>
    </font>
    <font>
      <sz val="10"/>
      <color theme="1"/>
      <name val="Arial"/>
    </font>
    <font>
      <sz val="11"/>
      <color theme="1"/>
      <name val="Calibri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64" fontId="33" fillId="0" borderId="0" applyFont="0" applyFill="0" applyBorder="0" applyProtection="0"/>
    <xf numFmtId="0" fontId="1" fillId="0" borderId="0"/>
    <xf numFmtId="0" fontId="2" fillId="0" borderId="0"/>
    <xf numFmtId="0" fontId="2" fillId="0" borderId="0"/>
  </cellStyleXfs>
  <cellXfs count="291">
    <xf numFmtId="0" fontId="0" fillId="0" borderId="0" xfId="0"/>
    <xf numFmtId="1" fontId="8" fillId="0" borderId="4" xfId="0" applyNumberFormat="1" applyFont="1" applyBorder="1" applyAlignment="1" applyProtection="1">
      <alignment horizontal="center" vertical="center" wrapText="1"/>
      <protection hidden="1"/>
    </xf>
    <xf numFmtId="1" fontId="8" fillId="0" borderId="8" xfId="0" applyNumberFormat="1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0" fillId="0" borderId="0" xfId="0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/>
    <xf numFmtId="0" fontId="17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7" fillId="0" borderId="0" xfId="0" applyFont="1" applyAlignment="1">
      <alignment horizontal="center"/>
    </xf>
    <xf numFmtId="0" fontId="20" fillId="0" borderId="0" xfId="0" applyFont="1"/>
    <xf numFmtId="0" fontId="18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1" fillId="2" borderId="0" xfId="0" applyFont="1" applyFill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1" fontId="8" fillId="2" borderId="4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1" xfId="0" applyFont="1" applyBorder="1"/>
    <xf numFmtId="1" fontId="8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2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wrapText="1"/>
    </xf>
    <xf numFmtId="0" fontId="22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3" fillId="0" borderId="5" xfId="0" applyFont="1" applyBorder="1" applyAlignment="1">
      <alignment wrapText="1"/>
    </xf>
    <xf numFmtId="0" fontId="28" fillId="0" borderId="16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0" fillId="0" borderId="1" xfId="0" applyBorder="1"/>
    <xf numFmtId="49" fontId="8" fillId="0" borderId="1" xfId="0" applyNumberFormat="1" applyFont="1" applyBorder="1" applyAlignment="1" applyProtection="1">
      <alignment horizontal="center" vertical="center" shrinkToFit="1"/>
      <protection hidden="1"/>
    </xf>
    <xf numFmtId="49" fontId="8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49" fontId="12" fillId="0" borderId="0" xfId="0" applyNumberFormat="1" applyFont="1" applyAlignment="1" applyProtection="1">
      <alignment horizontal="center" vertical="center"/>
      <protection hidden="1"/>
    </xf>
    <xf numFmtId="49" fontId="30" fillId="0" borderId="0" xfId="0" applyNumberFormat="1" applyFont="1" applyAlignment="1" applyProtection="1">
      <alignment horizontal="center" vertical="center"/>
      <protection hidden="1"/>
    </xf>
    <xf numFmtId="49" fontId="10" fillId="0" borderId="0" xfId="0" applyNumberFormat="1" applyFont="1" applyProtection="1">
      <protection hidden="1"/>
    </xf>
    <xf numFmtId="49" fontId="3" fillId="0" borderId="0" xfId="0" applyNumberFormat="1" applyFont="1" applyProtection="1">
      <protection hidden="1"/>
    </xf>
    <xf numFmtId="49" fontId="3" fillId="0" borderId="0" xfId="0" applyNumberFormat="1" applyFont="1" applyAlignment="1" applyProtection="1">
      <alignment vertical="top" wrapText="1"/>
      <protection hidden="1"/>
    </xf>
    <xf numFmtId="49" fontId="12" fillId="0" borderId="13" xfId="0" applyNumberFormat="1" applyFont="1" applyBorder="1" applyProtection="1">
      <protection hidden="1"/>
    </xf>
    <xf numFmtId="49" fontId="3" fillId="0" borderId="0" xfId="0" applyNumberFormat="1" applyFont="1" applyAlignment="1" applyProtection="1">
      <alignment vertical="top"/>
      <protection hidden="1"/>
    </xf>
    <xf numFmtId="49" fontId="12" fillId="0" borderId="13" xfId="0" applyNumberFormat="1" applyFont="1" applyBorder="1" applyAlignment="1" applyProtection="1">
      <alignment horizontal="center"/>
      <protection hidden="1"/>
    </xf>
    <xf numFmtId="49" fontId="3" fillId="0" borderId="0" xfId="1" applyNumberFormat="1" applyFont="1" applyAlignment="1" applyProtection="1">
      <alignment horizontal="left" vertical="top" wrapText="1" indent="1"/>
    </xf>
    <xf numFmtId="0" fontId="0" fillId="0" borderId="0" xfId="0" applyAlignment="1">
      <alignment wrapText="1"/>
    </xf>
    <xf numFmtId="49" fontId="12" fillId="0" borderId="0" xfId="0" applyNumberFormat="1" applyFont="1" applyProtection="1">
      <protection hidden="1"/>
    </xf>
    <xf numFmtId="49" fontId="12" fillId="0" borderId="0" xfId="0" applyNumberFormat="1" applyFont="1" applyAlignment="1" applyProtection="1">
      <alignment horizontal="center"/>
      <protection hidden="1"/>
    </xf>
    <xf numFmtId="49" fontId="3" fillId="0" borderId="0" xfId="1" applyNumberFormat="1" applyFont="1" applyAlignment="1" applyProtection="1">
      <alignment vertical="top" wrapText="1"/>
    </xf>
    <xf numFmtId="49" fontId="3" fillId="0" borderId="0" xfId="0" applyNumberFormat="1" applyFont="1" applyAlignment="1">
      <alignment horizontal="left" vertical="top" wrapText="1" indent="1"/>
    </xf>
    <xf numFmtId="0" fontId="3" fillId="0" borderId="0" xfId="0" applyFont="1" applyProtection="1">
      <protection hidden="1"/>
    </xf>
    <xf numFmtId="49" fontId="3" fillId="0" borderId="13" xfId="0" applyNumberFormat="1" applyFont="1" applyBorder="1" applyAlignment="1" applyProtection="1">
      <alignment horizontal="center"/>
      <protection hidden="1"/>
    </xf>
    <xf numFmtId="0" fontId="3" fillId="0" borderId="13" xfId="0" applyFont="1" applyBorder="1" applyAlignment="1" applyProtection="1">
      <alignment horizontal="center"/>
      <protection hidden="1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justify" vertical="center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6" fontId="22" fillId="0" borderId="1" xfId="0" applyNumberFormat="1" applyFont="1" applyBorder="1" applyAlignment="1">
      <alignment horizontal="center" vertical="center"/>
    </xf>
    <xf numFmtId="166" fontId="22" fillId="2" borderId="1" xfId="0" applyNumberFormat="1" applyFont="1" applyFill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11" xfId="0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>
      <alignment horizontal="center" vertical="center" wrapText="1" shrinkToFit="1"/>
    </xf>
    <xf numFmtId="0" fontId="23" fillId="0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wrapText="1"/>
    </xf>
    <xf numFmtId="0" fontId="21" fillId="0" borderId="0" xfId="0" applyFont="1" applyFill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2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center" vertical="center"/>
    </xf>
    <xf numFmtId="0" fontId="21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36" fillId="0" borderId="1" xfId="0" applyFont="1" applyFill="1" applyBorder="1" applyAlignment="1">
      <alignment wrapText="1"/>
    </xf>
    <xf numFmtId="0" fontId="23" fillId="0" borderId="4" xfId="0" applyFont="1" applyFill="1" applyBorder="1" applyAlignment="1">
      <alignment wrapText="1"/>
    </xf>
    <xf numFmtId="0" fontId="23" fillId="0" borderId="10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4" borderId="1" xfId="0" applyFont="1" applyFill="1" applyBorder="1" applyAlignment="1">
      <alignment vertical="center"/>
    </xf>
    <xf numFmtId="0" fontId="22" fillId="4" borderId="1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 wrapText="1"/>
    </xf>
    <xf numFmtId="0" fontId="35" fillId="5" borderId="1" xfId="0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40" fillId="4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 wrapText="1"/>
    </xf>
    <xf numFmtId="0" fontId="41" fillId="5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21" fillId="5" borderId="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17" fillId="0" borderId="0" xfId="0" applyFont="1"/>
    <xf numFmtId="0" fontId="0" fillId="0" borderId="0" xfId="0"/>
    <xf numFmtId="0" fontId="23" fillId="0" borderId="1" xfId="0" applyFont="1" applyBorder="1" applyAlignment="1">
      <alignment horizontal="center" vertical="center"/>
    </xf>
    <xf numFmtId="0" fontId="35" fillId="0" borderId="5" xfId="0" applyFont="1" applyBorder="1" applyAlignment="1">
      <alignment wrapText="1"/>
    </xf>
    <xf numFmtId="0" fontId="26" fillId="0" borderId="6" xfId="0" applyFont="1" applyBorder="1"/>
    <xf numFmtId="0" fontId="26" fillId="0" borderId="7" xfId="0" applyFont="1" applyBorder="1"/>
    <xf numFmtId="0" fontId="23" fillId="0" borderId="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wrapText="1"/>
    </xf>
    <xf numFmtId="0" fontId="25" fillId="0" borderId="6" xfId="0" applyFont="1" applyBorder="1"/>
    <xf numFmtId="0" fontId="25" fillId="0" borderId="7" xfId="0" applyFont="1" applyBorder="1"/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166" fontId="22" fillId="0" borderId="5" xfId="0" applyNumberFormat="1" applyFont="1" applyBorder="1" applyAlignment="1">
      <alignment horizontal="center" vertical="center"/>
    </xf>
    <xf numFmtId="166" fontId="22" fillId="0" borderId="7" xfId="0" applyNumberFormat="1" applyFont="1" applyBorder="1" applyAlignment="1">
      <alignment horizontal="center" vertical="center"/>
    </xf>
    <xf numFmtId="0" fontId="23" fillId="2" borderId="5" xfId="0" applyFont="1" applyFill="1" applyBorder="1" applyAlignment="1">
      <alignment wrapText="1"/>
    </xf>
    <xf numFmtId="0" fontId="25" fillId="2" borderId="6" xfId="0" applyFont="1" applyFill="1" applyBorder="1"/>
    <xf numFmtId="0" fontId="25" fillId="2" borderId="7" xfId="0" applyFont="1" applyFill="1" applyBorder="1"/>
    <xf numFmtId="0" fontId="6" fillId="2" borderId="5" xfId="0" applyFont="1" applyFill="1" applyBorder="1" applyAlignment="1">
      <alignment wrapText="1"/>
    </xf>
    <xf numFmtId="0" fontId="26" fillId="2" borderId="6" xfId="0" applyFont="1" applyFill="1" applyBorder="1"/>
    <xf numFmtId="0" fontId="26" fillId="2" borderId="7" xfId="0" applyFont="1" applyFill="1" applyBorder="1"/>
    <xf numFmtId="0" fontId="27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27" fillId="2" borderId="16" xfId="0" applyFont="1" applyFill="1" applyBorder="1" applyAlignment="1">
      <alignment horizontal="center" vertical="center"/>
    </xf>
    <xf numFmtId="0" fontId="27" fillId="2" borderId="1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" fontId="7" fillId="2" borderId="5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7" xfId="0" applyNumberFormat="1" applyFont="1" applyFill="1" applyBorder="1" applyAlignment="1" applyProtection="1">
      <alignment horizontal="center" vertical="center" wrapText="1"/>
      <protection hidden="1"/>
    </xf>
    <xf numFmtId="1" fontId="7" fillId="0" borderId="10" xfId="0" applyNumberFormat="1" applyFont="1" applyBorder="1" applyAlignment="1" applyProtection="1">
      <alignment horizontal="center" vertical="center" wrapText="1"/>
      <protection hidden="1"/>
    </xf>
    <xf numFmtId="1" fontId="7" fillId="0" borderId="9" xfId="0" applyNumberFormat="1" applyFont="1" applyBorder="1" applyAlignment="1" applyProtection="1">
      <alignment horizontal="center" vertical="center" wrapText="1"/>
      <protection hidden="1"/>
    </xf>
    <xf numFmtId="1" fontId="7" fillId="0" borderId="12" xfId="0" applyNumberFormat="1" applyFont="1" applyBorder="1" applyAlignment="1" applyProtection="1">
      <alignment horizontal="center" vertical="center" wrapText="1"/>
      <protection hidden="1"/>
    </xf>
    <xf numFmtId="1" fontId="7" fillId="0" borderId="3" xfId="0" applyNumberFormat="1" applyFont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8" fillId="2" borderId="5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8" fillId="2" borderId="7" xfId="0" applyNumberFormat="1" applyFont="1" applyFill="1" applyBorder="1" applyAlignment="1" applyProtection="1">
      <alignment horizontal="center" vertical="center" wrapText="1"/>
      <protection hidden="1"/>
    </xf>
    <xf numFmtId="1" fontId="8" fillId="0" borderId="1" xfId="0" applyNumberFormat="1" applyFont="1" applyBorder="1" applyAlignment="1" applyProtection="1">
      <alignment horizontal="center" vertical="center" wrapText="1"/>
      <protection hidden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0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/>
      <protection hidden="1"/>
    </xf>
    <xf numFmtId="49" fontId="12" fillId="0" borderId="11" xfId="0" applyNumberFormat="1" applyFont="1" applyBorder="1" applyAlignment="1" applyProtection="1">
      <alignment horizontal="center" vertical="center"/>
      <protection hidden="1"/>
    </xf>
    <xf numFmtId="49" fontId="3" fillId="0" borderId="0" xfId="0" applyNumberFormat="1" applyFont="1" applyAlignment="1">
      <alignment horizontal="left" vertical="top" wrapText="1"/>
    </xf>
    <xf numFmtId="0" fontId="0" fillId="0" borderId="0" xfId="0" applyAlignment="1">
      <alignment wrapText="1"/>
    </xf>
    <xf numFmtId="49" fontId="3" fillId="0" borderId="0" xfId="0" applyNumberFormat="1" applyFont="1" applyAlignment="1" applyProtection="1">
      <alignment horizontal="left" vertical="top" wrapText="1"/>
      <protection hidden="1"/>
    </xf>
    <xf numFmtId="49" fontId="12" fillId="0" borderId="4" xfId="1" applyNumberFormat="1" applyFont="1" applyBorder="1" applyAlignment="1" applyProtection="1">
      <alignment horizontal="left" vertical="center"/>
      <protection hidden="1"/>
    </xf>
    <xf numFmtId="49" fontId="12" fillId="0" borderId="11" xfId="1" applyNumberFormat="1" applyFont="1" applyBorder="1" applyAlignment="1" applyProtection="1">
      <alignment horizontal="left" vertical="center"/>
      <protection hidden="1"/>
    </xf>
    <xf numFmtId="49" fontId="12" fillId="0" borderId="9" xfId="0" applyNumberFormat="1" applyFont="1" applyBorder="1" applyAlignment="1" applyProtection="1">
      <alignment horizontal="center" vertical="center"/>
      <protection hidden="1"/>
    </xf>
    <xf numFmtId="49" fontId="12" fillId="0" borderId="3" xfId="0" applyNumberFormat="1" applyFont="1" applyBorder="1" applyAlignment="1" applyProtection="1">
      <alignment horizontal="center" vertical="center"/>
      <protection hidden="1"/>
    </xf>
    <xf numFmtId="49" fontId="12" fillId="0" borderId="4" xfId="1" applyNumberFormat="1" applyFont="1" applyBorder="1" applyAlignment="1" applyProtection="1">
      <alignment horizontal="center" vertical="center"/>
      <protection hidden="1"/>
    </xf>
    <xf numFmtId="49" fontId="12" fillId="0" borderId="11" xfId="1" applyNumberFormat="1" applyFont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 applyProtection="1">
      <alignment horizontal="center" vertical="center"/>
      <protection hidden="1"/>
    </xf>
    <xf numFmtId="49" fontId="12" fillId="0" borderId="8" xfId="1" applyNumberFormat="1" applyFont="1" applyBorder="1" applyAlignment="1" applyProtection="1">
      <alignment horizontal="center" vertical="center"/>
      <protection hidden="1"/>
    </xf>
    <xf numFmtId="49" fontId="12" fillId="0" borderId="4" xfId="0" applyNumberFormat="1" applyFont="1" applyBorder="1" applyAlignment="1" applyProtection="1">
      <alignment horizontal="center" vertical="center" textRotation="90"/>
      <protection hidden="1"/>
    </xf>
    <xf numFmtId="49" fontId="12" fillId="0" borderId="11" xfId="0" applyNumberFormat="1" applyFont="1" applyBorder="1" applyAlignment="1" applyProtection="1">
      <alignment horizontal="center" vertical="center" textRotation="90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49" fontId="3" fillId="0" borderId="0" xfId="1" applyNumberFormat="1" applyFont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/>
      <protection hidden="1"/>
    </xf>
    <xf numFmtId="0" fontId="3" fillId="0" borderId="4" xfId="0" applyFont="1" applyBorder="1" applyAlignment="1" applyProtection="1">
      <alignment horizontal="center" vertical="center" textRotation="90"/>
      <protection hidden="1"/>
    </xf>
    <xf numFmtId="0" fontId="3" fillId="0" borderId="8" xfId="0" applyFont="1" applyBorder="1" applyAlignment="1" applyProtection="1">
      <alignment horizontal="center" vertical="center" textRotation="90"/>
      <protection hidden="1"/>
    </xf>
    <xf numFmtId="0" fontId="3" fillId="0" borderId="11" xfId="0" applyFont="1" applyBorder="1" applyAlignment="1" applyProtection="1">
      <alignment horizontal="center" vertical="center" textRotation="90"/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49" fontId="12" fillId="0" borderId="8" xfId="0" applyNumberFormat="1" applyFont="1" applyBorder="1" applyAlignment="1" applyProtection="1">
      <alignment horizontal="center" vertical="center" textRotation="90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31" fillId="0" borderId="1" xfId="0" applyFont="1" applyBorder="1" applyAlignment="1">
      <alignment horizontal="justify" vertical="center"/>
    </xf>
    <xf numFmtId="0" fontId="13" fillId="0" borderId="1" xfId="0" applyFont="1" applyBorder="1"/>
  </cellXfs>
  <cellStyles count="5">
    <cellStyle name="Денежный 2" xfId="1" xr:uid="{00000000-0005-0000-0000-000000000000}"/>
    <cellStyle name="Обычный" xfId="0" builtinId="0"/>
    <cellStyle name="Обычный 2" xfId="2" xr:uid="{00000000-0005-0000-0000-000002000000}"/>
    <cellStyle name="Обычный 4" xfId="3" xr:uid="{00000000-0005-0000-0000-000003000000}"/>
    <cellStyle name="Обычный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7326</xdr:colOff>
      <xdr:row>10</xdr:row>
      <xdr:rowOff>183174</xdr:rowOff>
    </xdr:from>
    <xdr:to>
      <xdr:col>39</xdr:col>
      <xdr:colOff>21612</xdr:colOff>
      <xdr:row>11</xdr:row>
      <xdr:rowOff>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>
          <a:cxnSpLocks/>
        </xdr:cNvCxnSpPr>
      </xdr:nvCxnSpPr>
      <xdr:spPr bwMode="auto">
        <a:xfrm rot="5400000">
          <a:off x="6244919" y="2318056"/>
          <a:ext cx="7325" cy="1762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4764</xdr:colOff>
      <xdr:row>10</xdr:row>
      <xdr:rowOff>185740</xdr:rowOff>
    </xdr:from>
    <xdr:to>
      <xdr:col>32</xdr:col>
      <xdr:colOff>19050</xdr:colOff>
      <xdr:row>11</xdr:row>
      <xdr:rowOff>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>
          <a:cxnSpLocks/>
        </xdr:cNvCxnSpPr>
      </xdr:nvCxnSpPr>
      <xdr:spPr bwMode="auto">
        <a:xfrm rot="5400000">
          <a:off x="5110165" y="2319339"/>
          <a:ext cx="4760" cy="1762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5;&#1086;&#1103;&#1089;&#1085;&#1080;&#1090;&#1077;&#1083;&#1100;&#1085;&#1099;&#1077;%20&#1079;&#1072;&#1087;&#1080;&#1089;&#1082;&#1080;%20&#1082;%20&#1059;&#1055;\Program%20Files\MMIS%20Lab\SPO\SpSchool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План"/>
      <sheetName val="Комплексные"/>
      <sheetName val="Практика"/>
      <sheetName val="Аттестация"/>
      <sheetName val="Кабинеты"/>
      <sheetName val="Пояснения"/>
      <sheetName val="Нормы"/>
      <sheetName val="Консультации"/>
      <sheetName val="СпецПракт"/>
      <sheetName val="ЦМК"/>
      <sheetName val="Рабоч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5">
          <cell r="C5">
            <v>36</v>
          </cell>
        </row>
        <row r="10">
          <cell r="C10">
            <v>0</v>
          </cell>
        </row>
        <row r="12">
          <cell r="C12">
            <v>0</v>
          </cell>
        </row>
        <row r="13">
          <cell r="C13">
            <v>32</v>
          </cell>
        </row>
        <row r="15">
          <cell r="C15">
            <v>8</v>
          </cell>
        </row>
        <row r="16">
          <cell r="C16">
            <v>10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Q31"/>
  <sheetViews>
    <sheetView tabSelected="1" workbookViewId="0">
      <selection activeCell="F23" sqref="F23"/>
    </sheetView>
  </sheetViews>
  <sheetFormatPr defaultRowHeight="15" x14ac:dyDescent="0.25"/>
  <cols>
    <col min="9" max="9" width="11.42578125" customWidth="1"/>
    <col min="15" max="15" width="12" customWidth="1"/>
  </cols>
  <sheetData>
    <row r="1" spans="3:17" x14ac:dyDescent="0.25">
      <c r="M1" s="3" t="s">
        <v>71</v>
      </c>
    </row>
    <row r="2" spans="3:17" x14ac:dyDescent="0.25">
      <c r="M2" s="3" t="s">
        <v>72</v>
      </c>
    </row>
    <row r="3" spans="3:17" x14ac:dyDescent="0.25">
      <c r="M3" s="3" t="s">
        <v>73</v>
      </c>
    </row>
    <row r="4" spans="3:17" x14ac:dyDescent="0.25">
      <c r="M4" s="4" t="s">
        <v>74</v>
      </c>
    </row>
    <row r="5" spans="3:17" x14ac:dyDescent="0.25">
      <c r="L5" s="5" t="s">
        <v>75</v>
      </c>
      <c r="M5" s="5"/>
    </row>
    <row r="6" spans="3:17" x14ac:dyDescent="0.25">
      <c r="L6" s="6"/>
      <c r="M6" s="6" t="s">
        <v>76</v>
      </c>
    </row>
    <row r="7" spans="3:17" x14ac:dyDescent="0.25">
      <c r="M7" s="6" t="s">
        <v>77</v>
      </c>
    </row>
    <row r="8" spans="3:17" x14ac:dyDescent="0.25">
      <c r="M8" s="6"/>
    </row>
    <row r="10" spans="3:17" ht="33.75" x14ac:dyDescent="0.5">
      <c r="H10" s="7" t="s">
        <v>78</v>
      </c>
      <c r="I10" s="7"/>
      <c r="J10" s="7"/>
    </row>
    <row r="11" spans="3:17" ht="18.75" x14ac:dyDescent="0.3">
      <c r="C11" s="8"/>
      <c r="D11" s="8"/>
      <c r="E11" s="8"/>
      <c r="F11" s="8"/>
      <c r="G11" s="8"/>
      <c r="H11" s="8"/>
      <c r="I11" s="9" t="s">
        <v>79</v>
      </c>
      <c r="J11" s="8"/>
      <c r="K11" s="8"/>
      <c r="L11" s="8"/>
      <c r="M11" s="8"/>
      <c r="N11" s="8"/>
      <c r="O11" s="8"/>
      <c r="P11" s="8"/>
      <c r="Q11" s="8"/>
    </row>
    <row r="12" spans="3:17" ht="18.75" x14ac:dyDescent="0.3">
      <c r="C12" s="8"/>
      <c r="D12" s="8"/>
      <c r="E12" s="8"/>
      <c r="F12" s="8"/>
      <c r="G12" s="8"/>
      <c r="H12" s="8"/>
      <c r="I12" s="10" t="s">
        <v>80</v>
      </c>
      <c r="J12" s="8"/>
      <c r="K12" s="8"/>
      <c r="L12" s="8"/>
      <c r="M12" s="8"/>
      <c r="N12" s="8"/>
      <c r="O12" s="8"/>
      <c r="P12" s="8"/>
      <c r="Q12" s="8"/>
    </row>
    <row r="13" spans="3:17" ht="18.75" x14ac:dyDescent="0.3">
      <c r="C13" s="8"/>
      <c r="D13" s="8"/>
      <c r="E13" s="8"/>
      <c r="F13" s="8"/>
      <c r="G13" s="8"/>
      <c r="H13" s="8"/>
      <c r="I13" s="10" t="s">
        <v>81</v>
      </c>
      <c r="J13" s="8"/>
      <c r="K13" s="8"/>
      <c r="L13" s="8"/>
      <c r="M13" s="8"/>
      <c r="N13" s="8"/>
      <c r="O13" s="8"/>
      <c r="P13" s="8"/>
      <c r="Q13" s="8"/>
    </row>
    <row r="14" spans="3:17" ht="18.75" x14ac:dyDescent="0.3">
      <c r="C14" s="8"/>
      <c r="D14" s="8"/>
      <c r="E14" s="8"/>
      <c r="F14" s="8"/>
      <c r="G14" s="8"/>
      <c r="H14" s="8"/>
      <c r="I14" s="11" t="s">
        <v>82</v>
      </c>
      <c r="J14" s="8"/>
      <c r="K14" s="8"/>
      <c r="L14" s="8"/>
      <c r="M14" s="8"/>
      <c r="N14" s="8"/>
      <c r="O14" s="8"/>
      <c r="P14" s="8"/>
      <c r="Q14" s="8"/>
    </row>
    <row r="15" spans="3:17" ht="18.75" x14ac:dyDescent="0.3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3:17" ht="18.75" x14ac:dyDescent="0.3">
      <c r="C16" s="8"/>
      <c r="D16" s="8"/>
      <c r="E16" s="8"/>
      <c r="F16" s="8"/>
      <c r="G16" s="8"/>
      <c r="H16" s="8"/>
      <c r="I16" s="11" t="s">
        <v>83</v>
      </c>
      <c r="J16" s="8"/>
      <c r="K16" s="8"/>
      <c r="L16" s="8"/>
      <c r="M16" s="8"/>
      <c r="N16" s="8"/>
      <c r="O16" s="8"/>
      <c r="P16" s="8"/>
      <c r="Q16" s="8"/>
    </row>
    <row r="17" spans="3:17" ht="18.75" x14ac:dyDescent="0.3">
      <c r="C17" s="8"/>
      <c r="D17" s="12" t="s">
        <v>84</v>
      </c>
      <c r="E17" s="8"/>
      <c r="F17" s="13" t="s">
        <v>85</v>
      </c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3:17" ht="18.75" x14ac:dyDescent="0.3">
      <c r="C18" s="8"/>
      <c r="D18" s="14" t="s">
        <v>86</v>
      </c>
      <c r="E18" s="8"/>
      <c r="F18" s="8"/>
      <c r="G18" s="14" t="s">
        <v>87</v>
      </c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3:17" ht="18.75" x14ac:dyDescent="0.3">
      <c r="C19" s="8"/>
      <c r="D19" s="15" t="s">
        <v>88</v>
      </c>
      <c r="E19" s="8"/>
      <c r="F19" s="13" t="s">
        <v>89</v>
      </c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3:17" ht="18.75" x14ac:dyDescent="0.3"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3:17" ht="18.75" x14ac:dyDescent="0.3">
      <c r="C21" s="8"/>
      <c r="D21" s="15" t="s">
        <v>90</v>
      </c>
      <c r="E21" s="8"/>
      <c r="F21" s="13" t="s">
        <v>272</v>
      </c>
      <c r="G21" s="13"/>
      <c r="H21" s="13"/>
      <c r="I21" s="13"/>
      <c r="J21" s="13"/>
      <c r="K21" s="8"/>
      <c r="L21" s="8"/>
      <c r="M21" s="8"/>
      <c r="N21" s="8"/>
      <c r="O21" s="8"/>
      <c r="P21" s="8"/>
      <c r="Q21" s="8"/>
    </row>
    <row r="22" spans="3:17" ht="18.75" x14ac:dyDescent="0.3">
      <c r="C22" s="8"/>
      <c r="D22" s="8"/>
      <c r="E22" s="8"/>
      <c r="F22" s="13" t="s">
        <v>91</v>
      </c>
      <c r="G22" s="13"/>
      <c r="H22" s="13"/>
      <c r="I22" s="13"/>
      <c r="J22" s="13"/>
      <c r="K22" s="8"/>
      <c r="L22" s="8"/>
      <c r="M22" s="8"/>
      <c r="N22" s="8"/>
      <c r="O22" s="8"/>
      <c r="P22" s="8"/>
      <c r="Q22" s="8"/>
    </row>
    <row r="23" spans="3:17" ht="18.75" x14ac:dyDescent="0.3">
      <c r="C23" s="8"/>
      <c r="D23" s="8"/>
      <c r="E23" s="8"/>
      <c r="F23" s="13" t="s">
        <v>92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3:17" ht="18.75" x14ac:dyDescent="0.3">
      <c r="C24" s="8"/>
      <c r="D24" s="15" t="s">
        <v>93</v>
      </c>
      <c r="E24" s="8"/>
      <c r="F24" s="16" t="s">
        <v>94</v>
      </c>
      <c r="G24" s="17" t="s">
        <v>95</v>
      </c>
      <c r="H24" s="8"/>
      <c r="I24" s="8"/>
      <c r="J24" s="8"/>
      <c r="K24" s="13" t="s">
        <v>96</v>
      </c>
      <c r="L24" s="8"/>
      <c r="M24" s="17" t="s">
        <v>97</v>
      </c>
      <c r="N24" s="8"/>
      <c r="O24" s="8"/>
      <c r="P24" s="13" t="s">
        <v>98</v>
      </c>
      <c r="Q24" s="8"/>
    </row>
    <row r="25" spans="3:17" ht="18.75" x14ac:dyDescent="0.3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3:17" ht="18.75" x14ac:dyDescent="0.3">
      <c r="C26" s="8"/>
      <c r="D26" s="15" t="s">
        <v>99</v>
      </c>
      <c r="E26" s="8"/>
      <c r="F26" s="8"/>
      <c r="G26" s="8"/>
      <c r="H26" s="8"/>
      <c r="I26" s="8"/>
      <c r="J26" s="181" t="s">
        <v>100</v>
      </c>
      <c r="K26" s="182"/>
      <c r="L26" s="182"/>
      <c r="M26" s="182"/>
      <c r="N26" s="182"/>
      <c r="O26" s="182"/>
      <c r="P26" s="8"/>
      <c r="Q26" s="8"/>
    </row>
    <row r="27" spans="3:17" ht="18.75" x14ac:dyDescent="0.3">
      <c r="C27" s="8"/>
      <c r="D27" s="8"/>
      <c r="E27" s="8"/>
      <c r="F27" s="8"/>
      <c r="G27" s="8"/>
      <c r="H27" s="8"/>
      <c r="I27" s="8"/>
      <c r="J27" s="18" t="s">
        <v>101</v>
      </c>
      <c r="K27" s="8"/>
      <c r="L27" s="8"/>
      <c r="M27" s="8"/>
      <c r="N27" s="8"/>
      <c r="O27" s="8"/>
      <c r="P27" s="8"/>
      <c r="Q27" s="8"/>
    </row>
    <row r="28" spans="3:17" ht="18.75" x14ac:dyDescent="0.3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3:17" ht="18.75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3:17" ht="18.75" x14ac:dyDescent="0.3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3:17" x14ac:dyDescent="0.25">
      <c r="I31" t="s">
        <v>102</v>
      </c>
    </row>
  </sheetData>
  <mergeCells count="1">
    <mergeCell ref="J26:O26"/>
  </mergeCells>
  <pageMargins left="0.70866141732283472" right="0.70866141732283472" top="0.74803149606299213" bottom="0.74803149606299213" header="0.31496062992125984" footer="0.31496062992125984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S97"/>
  <sheetViews>
    <sheetView topLeftCell="A56" zoomScale="80" zoomScaleNormal="80" workbookViewId="0">
      <selection activeCell="G89" sqref="G89"/>
    </sheetView>
  </sheetViews>
  <sheetFormatPr defaultColWidth="9.140625" defaultRowHeight="15.75" x14ac:dyDescent="0.25"/>
  <cols>
    <col min="1" max="1" width="16.140625" style="20" customWidth="1"/>
    <col min="2" max="2" width="58.42578125" style="19" bestFit="1" customWidth="1"/>
    <col min="3" max="3" width="9.28515625" style="20" customWidth="1"/>
    <col min="4" max="4" width="9.85546875" style="86" customWidth="1"/>
    <col min="5" max="5" width="12.85546875" style="20" customWidth="1"/>
    <col min="6" max="6" width="10.140625" style="86" customWidth="1"/>
    <col min="7" max="7" width="9.42578125" style="20" customWidth="1"/>
    <col min="8" max="8" width="12" style="86" customWidth="1"/>
    <col min="9" max="9" width="9.42578125" style="20" customWidth="1"/>
    <col min="10" max="33" width="11.140625" style="20" hidden="1" customWidth="1"/>
    <col min="34" max="34" width="9" style="20" customWidth="1"/>
    <col min="35" max="35" width="8.28515625" style="86" customWidth="1"/>
    <col min="36" max="36" width="8.85546875" style="86" hidden="1" customWidth="1"/>
    <col min="37" max="37" width="8.5703125" style="20" hidden="1" customWidth="1"/>
    <col min="38" max="38" width="8.5703125" style="20" customWidth="1"/>
    <col min="39" max="39" width="9.140625" style="86"/>
    <col min="40" max="40" width="9.140625" style="20"/>
    <col min="41" max="43" width="9.140625" style="86"/>
    <col min="44" max="44" width="9.140625" style="169"/>
    <col min="45" max="45" width="9.140625" style="20"/>
    <col min="46" max="16384" width="9.140625" style="19"/>
  </cols>
  <sheetData>
    <row r="1" spans="1:45" x14ac:dyDescent="0.25">
      <c r="A1" s="22" t="s">
        <v>276</v>
      </c>
      <c r="B1" s="22"/>
      <c r="C1" s="85"/>
      <c r="E1" s="85"/>
      <c r="F1" s="87"/>
      <c r="G1" s="85"/>
      <c r="H1" s="8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7"/>
      <c r="AJ1" s="87"/>
      <c r="AK1" s="85"/>
      <c r="AL1" s="85"/>
      <c r="AM1" s="87"/>
      <c r="AN1" s="85"/>
      <c r="AO1" s="87"/>
    </row>
    <row r="2" spans="1:45" ht="15" customHeight="1" x14ac:dyDescent="0.25">
      <c r="A2" s="246" t="s">
        <v>103</v>
      </c>
      <c r="B2" s="246" t="s">
        <v>104</v>
      </c>
      <c r="C2" s="246" t="s">
        <v>105</v>
      </c>
      <c r="D2" s="246"/>
      <c r="E2" s="248" t="s">
        <v>106</v>
      </c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50"/>
      <c r="AJ2" s="254" t="s">
        <v>107</v>
      </c>
      <c r="AK2" s="254"/>
      <c r="AL2" s="227" t="s">
        <v>0</v>
      </c>
      <c r="AM2" s="228"/>
      <c r="AN2" s="228"/>
      <c r="AO2" s="228"/>
      <c r="AP2" s="228"/>
      <c r="AQ2" s="229"/>
      <c r="AR2" s="230" t="s">
        <v>107</v>
      </c>
      <c r="AS2" s="231"/>
    </row>
    <row r="3" spans="1:45" ht="14.25" customHeight="1" x14ac:dyDescent="0.25">
      <c r="A3" s="247"/>
      <c r="B3" s="246"/>
      <c r="C3" s="246"/>
      <c r="D3" s="246"/>
      <c r="E3" s="251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3"/>
      <c r="AJ3" s="234" t="s">
        <v>108</v>
      </c>
      <c r="AK3" s="236" t="s">
        <v>109</v>
      </c>
      <c r="AL3" s="238" t="s">
        <v>1</v>
      </c>
      <c r="AM3" s="239"/>
      <c r="AN3" s="239"/>
      <c r="AO3" s="240"/>
      <c r="AP3" s="241" t="s">
        <v>2</v>
      </c>
      <c r="AQ3" s="241"/>
      <c r="AR3" s="232"/>
      <c r="AS3" s="233"/>
    </row>
    <row r="4" spans="1:45" x14ac:dyDescent="0.25">
      <c r="A4" s="247"/>
      <c r="B4" s="246"/>
      <c r="C4" s="255" t="s">
        <v>110</v>
      </c>
      <c r="D4" s="256" t="s">
        <v>273</v>
      </c>
      <c r="E4" s="255" t="s">
        <v>111</v>
      </c>
      <c r="F4" s="257" t="s">
        <v>112</v>
      </c>
      <c r="G4" s="255" t="s">
        <v>113</v>
      </c>
      <c r="H4" s="258" t="s">
        <v>114</v>
      </c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  <c r="AB4" s="259"/>
      <c r="AC4" s="259"/>
      <c r="AD4" s="259"/>
      <c r="AE4" s="259"/>
      <c r="AF4" s="259"/>
      <c r="AG4" s="259"/>
      <c r="AH4" s="259"/>
      <c r="AI4" s="260"/>
      <c r="AJ4" s="235"/>
      <c r="AK4" s="237"/>
      <c r="AL4" s="23"/>
      <c r="AM4" s="24" t="s">
        <v>4</v>
      </c>
      <c r="AN4" s="1"/>
      <c r="AO4" s="24" t="s">
        <v>5</v>
      </c>
      <c r="AP4" s="24" t="s">
        <v>6</v>
      </c>
      <c r="AQ4" s="24" t="s">
        <v>7</v>
      </c>
      <c r="AR4" s="242" t="s">
        <v>115</v>
      </c>
      <c r="AS4" s="244" t="s">
        <v>109</v>
      </c>
    </row>
    <row r="5" spans="1:45" ht="75.75" customHeight="1" x14ac:dyDescent="0.25">
      <c r="A5" s="247"/>
      <c r="B5" s="246"/>
      <c r="C5" s="255"/>
      <c r="D5" s="256"/>
      <c r="E5" s="255"/>
      <c r="F5" s="257"/>
      <c r="G5" s="255"/>
      <c r="H5" s="81" t="s">
        <v>116</v>
      </c>
      <c r="I5" s="82" t="s">
        <v>117</v>
      </c>
      <c r="J5" s="82" t="s">
        <v>111</v>
      </c>
      <c r="K5" s="82" t="s">
        <v>112</v>
      </c>
      <c r="L5" s="82" t="s">
        <v>118</v>
      </c>
      <c r="M5" s="82" t="s">
        <v>114</v>
      </c>
      <c r="N5" s="82" t="s">
        <v>111</v>
      </c>
      <c r="O5" s="82" t="s">
        <v>112</v>
      </c>
      <c r="P5" s="82" t="s">
        <v>118</v>
      </c>
      <c r="Q5" s="82" t="s">
        <v>114</v>
      </c>
      <c r="R5" s="82" t="s">
        <v>111</v>
      </c>
      <c r="S5" s="82" t="s">
        <v>112</v>
      </c>
      <c r="T5" s="82" t="s">
        <v>118</v>
      </c>
      <c r="U5" s="82" t="s">
        <v>114</v>
      </c>
      <c r="V5" s="82" t="s">
        <v>111</v>
      </c>
      <c r="W5" s="82" t="s">
        <v>112</v>
      </c>
      <c r="X5" s="82" t="s">
        <v>118</v>
      </c>
      <c r="Y5" s="82" t="s">
        <v>114</v>
      </c>
      <c r="Z5" s="82" t="s">
        <v>111</v>
      </c>
      <c r="AA5" s="82" t="s">
        <v>112</v>
      </c>
      <c r="AB5" s="82" t="s">
        <v>118</v>
      </c>
      <c r="AC5" s="82" t="s">
        <v>114</v>
      </c>
      <c r="AD5" s="82" t="s">
        <v>111</v>
      </c>
      <c r="AE5" s="82" t="s">
        <v>112</v>
      </c>
      <c r="AF5" s="82" t="s">
        <v>118</v>
      </c>
      <c r="AG5" s="82" t="s">
        <v>114</v>
      </c>
      <c r="AH5" s="82" t="s">
        <v>119</v>
      </c>
      <c r="AI5" s="81" t="s">
        <v>120</v>
      </c>
      <c r="AJ5" s="235"/>
      <c r="AK5" s="237"/>
      <c r="AL5" s="82" t="s">
        <v>118</v>
      </c>
      <c r="AM5" s="25">
        <v>16</v>
      </c>
      <c r="AN5" s="80" t="s">
        <v>118</v>
      </c>
      <c r="AO5" s="26">
        <v>23</v>
      </c>
      <c r="AP5" s="26">
        <v>16</v>
      </c>
      <c r="AQ5" s="26">
        <v>23</v>
      </c>
      <c r="AR5" s="243"/>
      <c r="AS5" s="245"/>
    </row>
    <row r="6" spans="1:45" x14ac:dyDescent="0.25">
      <c r="A6" s="27"/>
      <c r="B6" s="27"/>
      <c r="C6" s="224"/>
      <c r="D6" s="225"/>
      <c r="E6" s="225"/>
      <c r="F6" s="225"/>
      <c r="G6" s="225"/>
      <c r="H6" s="226"/>
      <c r="I6" s="88"/>
      <c r="J6" s="89"/>
      <c r="K6" s="211"/>
      <c r="L6" s="212"/>
      <c r="M6" s="89">
        <f>M7/16</f>
        <v>51.625</v>
      </c>
      <c r="N6" s="89"/>
      <c r="O6" s="211"/>
      <c r="P6" s="212"/>
      <c r="Q6" s="89">
        <f>Q7/23</f>
        <v>50.434782608695649</v>
      </c>
      <c r="R6" s="89"/>
      <c r="S6" s="211"/>
      <c r="T6" s="212"/>
      <c r="U6" s="89">
        <f>U7/16</f>
        <v>46.75</v>
      </c>
      <c r="V6" s="89"/>
      <c r="W6" s="211"/>
      <c r="X6" s="212"/>
      <c r="Y6" s="89">
        <f>Y7/23</f>
        <v>41.869565217391305</v>
      </c>
      <c r="Z6" s="89"/>
      <c r="AA6" s="211"/>
      <c r="AB6" s="212"/>
      <c r="AC6" s="89">
        <f>AC7/16</f>
        <v>36</v>
      </c>
      <c r="AD6" s="89"/>
      <c r="AE6" s="211"/>
      <c r="AF6" s="212"/>
      <c r="AG6" s="89">
        <f>AG7/22</f>
        <v>36</v>
      </c>
      <c r="AH6" s="89"/>
      <c r="AI6" s="90"/>
      <c r="AJ6" s="30"/>
      <c r="AK6" s="34"/>
      <c r="AL6" s="91"/>
      <c r="AM6" s="28">
        <v>576</v>
      </c>
      <c r="AN6" s="2"/>
      <c r="AO6" s="28">
        <v>828</v>
      </c>
      <c r="AP6" s="28">
        <v>576</v>
      </c>
      <c r="AQ6" s="28">
        <v>828</v>
      </c>
      <c r="AR6" s="243"/>
      <c r="AS6" s="245"/>
    </row>
    <row r="7" spans="1:45" s="109" customFormat="1" x14ac:dyDescent="0.25">
      <c r="A7" s="147"/>
      <c r="B7" s="148" t="s">
        <v>121</v>
      </c>
      <c r="C7" s="149"/>
      <c r="D7" s="149"/>
      <c r="E7" s="150">
        <f>SUM(E8,E27,E32)</f>
        <v>3276</v>
      </c>
      <c r="F7" s="150">
        <f t="shared" ref="F7:AS7" si="0">SUM(F8,F27,F32)</f>
        <v>334</v>
      </c>
      <c r="G7" s="150">
        <f t="shared" si="0"/>
        <v>98</v>
      </c>
      <c r="H7" s="150">
        <f t="shared" si="0"/>
        <v>2196</v>
      </c>
      <c r="I7" s="150">
        <f t="shared" si="0"/>
        <v>1397</v>
      </c>
      <c r="J7" s="150">
        <f t="shared" si="0"/>
        <v>1323</v>
      </c>
      <c r="K7" s="150">
        <f t="shared" si="0"/>
        <v>497</v>
      </c>
      <c r="L7" s="150">
        <f t="shared" si="0"/>
        <v>74</v>
      </c>
      <c r="M7" s="150">
        <f t="shared" si="0"/>
        <v>826</v>
      </c>
      <c r="N7" s="150">
        <f t="shared" si="0"/>
        <v>1657</v>
      </c>
      <c r="O7" s="150">
        <f t="shared" si="0"/>
        <v>497</v>
      </c>
      <c r="P7" s="150">
        <f t="shared" si="0"/>
        <v>68</v>
      </c>
      <c r="Q7" s="150">
        <f t="shared" si="0"/>
        <v>1160</v>
      </c>
      <c r="R7" s="150">
        <f t="shared" si="0"/>
        <v>1118</v>
      </c>
      <c r="S7" s="150">
        <f t="shared" si="0"/>
        <v>370</v>
      </c>
      <c r="T7" s="150">
        <f t="shared" si="0"/>
        <v>66</v>
      </c>
      <c r="U7" s="150">
        <f t="shared" si="0"/>
        <v>748</v>
      </c>
      <c r="V7" s="150">
        <f t="shared" si="0"/>
        <v>1366</v>
      </c>
      <c r="W7" s="150">
        <f t="shared" si="0"/>
        <v>403</v>
      </c>
      <c r="X7" s="150">
        <f t="shared" si="0"/>
        <v>62</v>
      </c>
      <c r="Y7" s="150">
        <f t="shared" si="0"/>
        <v>963</v>
      </c>
      <c r="Z7" s="150">
        <f t="shared" si="0"/>
        <v>673</v>
      </c>
      <c r="AA7" s="150">
        <f t="shared" si="0"/>
        <v>97</v>
      </c>
      <c r="AB7" s="150">
        <f t="shared" si="0"/>
        <v>50</v>
      </c>
      <c r="AC7" s="150">
        <f t="shared" si="0"/>
        <v>576</v>
      </c>
      <c r="AD7" s="150">
        <f t="shared" si="0"/>
        <v>792</v>
      </c>
      <c r="AE7" s="150">
        <f t="shared" si="0"/>
        <v>0</v>
      </c>
      <c r="AF7" s="150">
        <f t="shared" si="0"/>
        <v>50</v>
      </c>
      <c r="AG7" s="150">
        <f t="shared" si="0"/>
        <v>792</v>
      </c>
      <c r="AH7" s="150">
        <f t="shared" si="0"/>
        <v>32</v>
      </c>
      <c r="AI7" s="150">
        <f t="shared" si="0"/>
        <v>66</v>
      </c>
      <c r="AJ7" s="150">
        <f t="shared" si="0"/>
        <v>104</v>
      </c>
      <c r="AK7" s="150">
        <f t="shared" si="0"/>
        <v>576</v>
      </c>
      <c r="AL7" s="150">
        <f t="shared" si="0"/>
        <v>18</v>
      </c>
      <c r="AM7" s="150">
        <f t="shared" si="0"/>
        <v>576</v>
      </c>
      <c r="AN7" s="150">
        <f t="shared" si="0"/>
        <v>18</v>
      </c>
      <c r="AO7" s="150">
        <f t="shared" si="0"/>
        <v>828</v>
      </c>
      <c r="AP7" s="150">
        <f t="shared" si="0"/>
        <v>576</v>
      </c>
      <c r="AQ7" s="150">
        <f t="shared" si="0"/>
        <v>828</v>
      </c>
      <c r="AR7" s="170">
        <f t="shared" si="0"/>
        <v>180</v>
      </c>
      <c r="AS7" s="150">
        <f t="shared" si="0"/>
        <v>2700</v>
      </c>
    </row>
    <row r="8" spans="1:45" s="109" customFormat="1" x14ac:dyDescent="0.25">
      <c r="A8" s="150" t="s">
        <v>11</v>
      </c>
      <c r="B8" s="151" t="s">
        <v>122</v>
      </c>
      <c r="C8" s="150" t="s">
        <v>274</v>
      </c>
      <c r="D8" s="150" t="s">
        <v>275</v>
      </c>
      <c r="E8" s="150">
        <f>AM8+AO8+AI8+G8</f>
        <v>1476</v>
      </c>
      <c r="F8" s="150">
        <f t="shared" ref="F8:H8" si="1">F9+F23</f>
        <v>0</v>
      </c>
      <c r="G8" s="150">
        <f t="shared" si="1"/>
        <v>36</v>
      </c>
      <c r="H8" s="150">
        <f t="shared" si="1"/>
        <v>1404</v>
      </c>
      <c r="I8" s="150">
        <f t="shared" ref="I8:AL8" si="2">I9+I23</f>
        <v>785</v>
      </c>
      <c r="J8" s="150">
        <f t="shared" si="2"/>
        <v>1248</v>
      </c>
      <c r="K8" s="150">
        <f t="shared" si="2"/>
        <v>472</v>
      </c>
      <c r="L8" s="150">
        <f t="shared" si="2"/>
        <v>69</v>
      </c>
      <c r="M8" s="150">
        <f t="shared" si="2"/>
        <v>776</v>
      </c>
      <c r="N8" s="150">
        <f t="shared" si="2"/>
        <v>1606</v>
      </c>
      <c r="O8" s="150">
        <f t="shared" si="2"/>
        <v>480</v>
      </c>
      <c r="P8" s="150">
        <f t="shared" si="2"/>
        <v>65</v>
      </c>
      <c r="Q8" s="150">
        <f t="shared" si="2"/>
        <v>1126</v>
      </c>
      <c r="R8" s="150">
        <f t="shared" si="2"/>
        <v>849</v>
      </c>
      <c r="S8" s="150">
        <f t="shared" si="2"/>
        <v>281</v>
      </c>
      <c r="T8" s="150">
        <f t="shared" si="2"/>
        <v>49</v>
      </c>
      <c r="U8" s="150">
        <f t="shared" si="2"/>
        <v>568</v>
      </c>
      <c r="V8" s="150">
        <f t="shared" si="2"/>
        <v>598</v>
      </c>
      <c r="W8" s="150">
        <f t="shared" si="2"/>
        <v>199</v>
      </c>
      <c r="X8" s="150">
        <f t="shared" si="2"/>
        <v>35</v>
      </c>
      <c r="Y8" s="150">
        <f t="shared" si="2"/>
        <v>399</v>
      </c>
      <c r="Z8" s="150">
        <f t="shared" si="2"/>
        <v>0</v>
      </c>
      <c r="AA8" s="150">
        <f t="shared" si="2"/>
        <v>0</v>
      </c>
      <c r="AB8" s="150">
        <f t="shared" si="2"/>
        <v>0</v>
      </c>
      <c r="AC8" s="150">
        <f t="shared" si="2"/>
        <v>0</v>
      </c>
      <c r="AD8" s="150">
        <f t="shared" si="2"/>
        <v>0</v>
      </c>
      <c r="AE8" s="150">
        <f t="shared" si="2"/>
        <v>0</v>
      </c>
      <c r="AF8" s="150">
        <f t="shared" si="2"/>
        <v>0</v>
      </c>
      <c r="AG8" s="150">
        <f t="shared" si="2"/>
        <v>0</v>
      </c>
      <c r="AH8" s="150">
        <f t="shared" si="2"/>
        <v>32</v>
      </c>
      <c r="AI8" s="150">
        <f t="shared" si="2"/>
        <v>36</v>
      </c>
      <c r="AJ8" s="150">
        <f t="shared" si="2"/>
        <v>0</v>
      </c>
      <c r="AK8" s="150">
        <f t="shared" si="2"/>
        <v>0</v>
      </c>
      <c r="AL8" s="150">
        <f t="shared" si="2"/>
        <v>18</v>
      </c>
      <c r="AM8" s="150">
        <f>AM9+AM23</f>
        <v>576</v>
      </c>
      <c r="AN8" s="150">
        <f>AN9+AN23</f>
        <v>18</v>
      </c>
      <c r="AO8" s="150">
        <f>AO9+AO23</f>
        <v>828</v>
      </c>
      <c r="AP8" s="150">
        <f>AP9+AP23</f>
        <v>0</v>
      </c>
      <c r="AQ8" s="150">
        <f>AQ9+AQ23</f>
        <v>0</v>
      </c>
      <c r="AR8" s="170"/>
      <c r="AS8" s="149">
        <f>AS9+AS23+AS27+AS32</f>
        <v>2052</v>
      </c>
    </row>
    <row r="9" spans="1:45" s="109" customFormat="1" x14ac:dyDescent="0.25">
      <c r="A9" s="150" t="s">
        <v>123</v>
      </c>
      <c r="B9" s="148" t="s">
        <v>124</v>
      </c>
      <c r="C9" s="150"/>
      <c r="D9" s="150"/>
      <c r="E9" s="150">
        <f>SUM(E10:E22)</f>
        <v>1342</v>
      </c>
      <c r="F9" s="150">
        <f t="shared" ref="F9:J9" si="3">SUM(F10:F22)</f>
        <v>0</v>
      </c>
      <c r="G9" s="150">
        <f t="shared" si="3"/>
        <v>32</v>
      </c>
      <c r="H9" s="150">
        <f t="shared" si="3"/>
        <v>1280</v>
      </c>
      <c r="I9" s="150">
        <f t="shared" si="3"/>
        <v>723</v>
      </c>
      <c r="J9" s="150">
        <f t="shared" si="3"/>
        <v>1098</v>
      </c>
      <c r="K9" s="150">
        <f>SUM(K10:K22)</f>
        <v>422</v>
      </c>
      <c r="L9" s="150">
        <f>SUM(L10:L22)</f>
        <v>59</v>
      </c>
      <c r="M9" s="150">
        <f>SUM(M10:M22)</f>
        <v>676</v>
      </c>
      <c r="N9" s="150">
        <f t="shared" ref="N9:O9" si="4">SUM(N10:N22)</f>
        <v>1430</v>
      </c>
      <c r="O9" s="150">
        <f t="shared" si="4"/>
        <v>421</v>
      </c>
      <c r="P9" s="150">
        <f>SUM(P10:P22)</f>
        <v>59</v>
      </c>
      <c r="Q9" s="150">
        <f>SUM(Q10:Q22)</f>
        <v>1009</v>
      </c>
      <c r="R9" s="150">
        <f>SUM(R10:R22)</f>
        <v>849</v>
      </c>
      <c r="S9" s="150">
        <f t="shared" ref="S9:T9" si="5">SUM(S10:S22)</f>
        <v>281</v>
      </c>
      <c r="T9" s="150">
        <f t="shared" si="5"/>
        <v>49</v>
      </c>
      <c r="U9" s="150">
        <f>SUM(U10:U22)</f>
        <v>568</v>
      </c>
      <c r="V9" s="150">
        <f>SUM(V10:V22)</f>
        <v>598</v>
      </c>
      <c r="W9" s="150">
        <f>SUM(W10:W22)</f>
        <v>199</v>
      </c>
      <c r="X9" s="150">
        <f t="shared" ref="X9:Y9" si="6">SUM(X10:X22)</f>
        <v>35</v>
      </c>
      <c r="Y9" s="150">
        <f t="shared" si="6"/>
        <v>399</v>
      </c>
      <c r="Z9" s="150">
        <f>SUM(Z10:Z22)</f>
        <v>0</v>
      </c>
      <c r="AA9" s="150">
        <f>SUM(AA10:AA22)</f>
        <v>0</v>
      </c>
      <c r="AB9" s="150">
        <f>SUM(AB10:AB22)</f>
        <v>0</v>
      </c>
      <c r="AC9" s="150">
        <f t="shared" ref="AC9:AD9" si="7">SUM(AC10:AC22)</f>
        <v>0</v>
      </c>
      <c r="AD9" s="150">
        <f t="shared" si="7"/>
        <v>0</v>
      </c>
      <c r="AE9" s="150">
        <f>SUM(AE10:AE22)</f>
        <v>0</v>
      </c>
      <c r="AF9" s="150">
        <f>SUM(AF10:AF22)</f>
        <v>0</v>
      </c>
      <c r="AG9" s="150">
        <f>SUM(AG10:AG22)</f>
        <v>0</v>
      </c>
      <c r="AH9" s="150">
        <f t="shared" ref="AH9:AI9" si="8">SUM(AH10:AH22)</f>
        <v>32</v>
      </c>
      <c r="AI9" s="150">
        <f t="shared" si="8"/>
        <v>30</v>
      </c>
      <c r="AJ9" s="150">
        <f>SUM(AJ10:AJ22)</f>
        <v>0</v>
      </c>
      <c r="AK9" s="150">
        <f t="shared" ref="AK9:AN9" si="9">SUM(AK10:AK22)</f>
        <v>0</v>
      </c>
      <c r="AL9" s="150">
        <f t="shared" si="9"/>
        <v>16</v>
      </c>
      <c r="AM9" s="150">
        <f t="shared" si="9"/>
        <v>544</v>
      </c>
      <c r="AN9" s="150">
        <f t="shared" si="9"/>
        <v>16</v>
      </c>
      <c r="AO9" s="150">
        <f>SUM(AO10:AO22)</f>
        <v>736</v>
      </c>
      <c r="AP9" s="150">
        <f>SUM(AP10:AP22)</f>
        <v>0</v>
      </c>
      <c r="AQ9" s="150">
        <f>SUM(AQ10:AQ22)</f>
        <v>0</v>
      </c>
      <c r="AR9" s="170"/>
      <c r="AS9" s="149">
        <f>SUM(AS10:AS22)</f>
        <v>1280</v>
      </c>
    </row>
    <row r="10" spans="1:45" s="109" customFormat="1" x14ac:dyDescent="0.25">
      <c r="A10" s="110" t="s">
        <v>13</v>
      </c>
      <c r="B10" s="111" t="s">
        <v>14</v>
      </c>
      <c r="C10" s="112">
        <v>1</v>
      </c>
      <c r="D10" s="112"/>
      <c r="E10" s="107">
        <f t="shared" ref="E10:E22" si="10">H10+AI10+G10</f>
        <v>72</v>
      </c>
      <c r="F10" s="112"/>
      <c r="G10" s="107">
        <f t="shared" ref="G10:G25" si="11">AL10+AN10</f>
        <v>2</v>
      </c>
      <c r="H10" s="107">
        <f t="shared" ref="H10:H22" si="12">AM10+AO10</f>
        <v>64</v>
      </c>
      <c r="I10" s="107">
        <v>32</v>
      </c>
      <c r="J10" s="112">
        <f t="shared" ref="J10:J25" si="13">K10+M10</f>
        <v>72</v>
      </c>
      <c r="K10" s="112">
        <v>24</v>
      </c>
      <c r="L10" s="112">
        <v>5</v>
      </c>
      <c r="M10" s="112">
        <v>48</v>
      </c>
      <c r="N10" s="112">
        <f t="shared" ref="N10:N20" si="14">O10+Q10</f>
        <v>99</v>
      </c>
      <c r="O10" s="112">
        <v>33</v>
      </c>
      <c r="P10" s="112">
        <v>4</v>
      </c>
      <c r="Q10" s="112">
        <v>66</v>
      </c>
      <c r="R10" s="112">
        <f t="shared" ref="R10:R20" si="15">S10+U10</f>
        <v>0</v>
      </c>
      <c r="S10" s="112"/>
      <c r="T10" s="112"/>
      <c r="U10" s="112"/>
      <c r="V10" s="112">
        <f t="shared" ref="V10:V20" si="16">W10+Y10</f>
        <v>0</v>
      </c>
      <c r="W10" s="112"/>
      <c r="X10" s="112"/>
      <c r="Y10" s="112"/>
      <c r="Z10" s="112">
        <f t="shared" ref="Z10:Z20" si="17">AA10+AC10</f>
        <v>0</v>
      </c>
      <c r="AA10" s="112"/>
      <c r="AB10" s="112"/>
      <c r="AC10" s="112"/>
      <c r="AD10" s="112">
        <f t="shared" ref="AD10:AD20" si="18">AE10+AG10</f>
        <v>0</v>
      </c>
      <c r="AE10" s="112"/>
      <c r="AF10" s="112"/>
      <c r="AG10" s="112"/>
      <c r="AH10" s="107"/>
      <c r="AI10" s="107">
        <v>6</v>
      </c>
      <c r="AJ10" s="112"/>
      <c r="AK10" s="113"/>
      <c r="AL10" s="113">
        <v>2</v>
      </c>
      <c r="AM10" s="107">
        <v>64</v>
      </c>
      <c r="AN10" s="107"/>
      <c r="AO10" s="107">
        <v>0</v>
      </c>
      <c r="AP10" s="107"/>
      <c r="AQ10" s="107"/>
      <c r="AR10" s="171"/>
      <c r="AS10" s="107">
        <f>H10</f>
        <v>64</v>
      </c>
    </row>
    <row r="11" spans="1:45" s="109" customFormat="1" x14ac:dyDescent="0.25">
      <c r="A11" s="110" t="s">
        <v>15</v>
      </c>
      <c r="B11" s="111" t="s">
        <v>16</v>
      </c>
      <c r="C11" s="112"/>
      <c r="D11" s="112">
        <v>1.2</v>
      </c>
      <c r="E11" s="107">
        <f t="shared" si="10"/>
        <v>105</v>
      </c>
      <c r="F11" s="112"/>
      <c r="G11" s="107">
        <f t="shared" si="11"/>
        <v>4</v>
      </c>
      <c r="H11" s="107">
        <f t="shared" si="12"/>
        <v>101</v>
      </c>
      <c r="I11" s="107">
        <v>49</v>
      </c>
      <c r="J11" s="112">
        <f t="shared" si="13"/>
        <v>72</v>
      </c>
      <c r="K11" s="112">
        <v>24</v>
      </c>
      <c r="L11" s="112">
        <v>4</v>
      </c>
      <c r="M11" s="112">
        <v>48</v>
      </c>
      <c r="N11" s="112">
        <f t="shared" si="14"/>
        <v>102</v>
      </c>
      <c r="O11" s="112">
        <v>34</v>
      </c>
      <c r="P11" s="112">
        <v>4</v>
      </c>
      <c r="Q11" s="112">
        <v>68</v>
      </c>
      <c r="R11" s="112">
        <f t="shared" si="15"/>
        <v>82</v>
      </c>
      <c r="S11" s="112">
        <v>27</v>
      </c>
      <c r="T11" s="112">
        <v>5</v>
      </c>
      <c r="U11" s="112">
        <v>55</v>
      </c>
      <c r="V11" s="112">
        <f t="shared" si="16"/>
        <v>0</v>
      </c>
      <c r="W11" s="112"/>
      <c r="X11" s="112"/>
      <c r="Y11" s="112"/>
      <c r="Z11" s="112">
        <f t="shared" si="17"/>
        <v>0</v>
      </c>
      <c r="AA11" s="112"/>
      <c r="AB11" s="112"/>
      <c r="AC11" s="112"/>
      <c r="AD11" s="112">
        <f t="shared" si="18"/>
        <v>0</v>
      </c>
      <c r="AE11" s="112"/>
      <c r="AF11" s="112"/>
      <c r="AG11" s="112"/>
      <c r="AH11" s="107"/>
      <c r="AI11" s="107"/>
      <c r="AJ11" s="112"/>
      <c r="AK11" s="113"/>
      <c r="AL11" s="113">
        <v>2</v>
      </c>
      <c r="AM11" s="107">
        <v>32</v>
      </c>
      <c r="AN11" s="107">
        <v>2</v>
      </c>
      <c r="AO11" s="107">
        <v>69</v>
      </c>
      <c r="AP11" s="107"/>
      <c r="AQ11" s="107"/>
      <c r="AR11" s="171"/>
      <c r="AS11" s="107">
        <f t="shared" ref="AS11:AS22" si="19">H11</f>
        <v>101</v>
      </c>
    </row>
    <row r="12" spans="1:45" s="109" customFormat="1" x14ac:dyDescent="0.25">
      <c r="A12" s="114" t="s">
        <v>17</v>
      </c>
      <c r="B12" s="111" t="s">
        <v>18</v>
      </c>
      <c r="C12" s="112">
        <v>2</v>
      </c>
      <c r="D12" s="112"/>
      <c r="E12" s="107">
        <f t="shared" si="10"/>
        <v>228</v>
      </c>
      <c r="F12" s="112"/>
      <c r="G12" s="107">
        <f t="shared" si="11"/>
        <v>4</v>
      </c>
      <c r="H12" s="107">
        <f t="shared" si="12"/>
        <v>218</v>
      </c>
      <c r="I12" s="107">
        <v>100</v>
      </c>
      <c r="J12" s="112">
        <f t="shared" si="13"/>
        <v>0</v>
      </c>
      <c r="K12" s="112"/>
      <c r="L12" s="112"/>
      <c r="M12" s="112"/>
      <c r="N12" s="112">
        <f t="shared" si="14"/>
        <v>0</v>
      </c>
      <c r="O12" s="112"/>
      <c r="P12" s="112"/>
      <c r="Q12" s="112"/>
      <c r="R12" s="112">
        <f t="shared" si="15"/>
        <v>58</v>
      </c>
      <c r="S12" s="112">
        <v>19</v>
      </c>
      <c r="T12" s="112">
        <v>3</v>
      </c>
      <c r="U12" s="112">
        <v>39</v>
      </c>
      <c r="V12" s="112">
        <f t="shared" si="16"/>
        <v>0</v>
      </c>
      <c r="W12" s="112"/>
      <c r="X12" s="112"/>
      <c r="Y12" s="112"/>
      <c r="Z12" s="112">
        <f t="shared" si="17"/>
        <v>0</v>
      </c>
      <c r="AA12" s="112"/>
      <c r="AB12" s="112"/>
      <c r="AC12" s="112"/>
      <c r="AD12" s="112">
        <f t="shared" si="18"/>
        <v>0</v>
      </c>
      <c r="AE12" s="112"/>
      <c r="AF12" s="112"/>
      <c r="AG12" s="112"/>
      <c r="AH12" s="107"/>
      <c r="AI12" s="107">
        <v>6</v>
      </c>
      <c r="AJ12" s="112"/>
      <c r="AK12" s="113"/>
      <c r="AL12" s="113">
        <v>2</v>
      </c>
      <c r="AM12" s="107">
        <v>80</v>
      </c>
      <c r="AN12" s="107">
        <v>2</v>
      </c>
      <c r="AO12" s="107">
        <v>138</v>
      </c>
      <c r="AP12" s="112"/>
      <c r="AQ12" s="107"/>
      <c r="AR12" s="171"/>
      <c r="AS12" s="107">
        <f t="shared" si="19"/>
        <v>218</v>
      </c>
    </row>
    <row r="13" spans="1:45" s="109" customFormat="1" x14ac:dyDescent="0.25">
      <c r="A13" s="111" t="s">
        <v>33</v>
      </c>
      <c r="B13" s="111" t="s">
        <v>34</v>
      </c>
      <c r="C13" s="112"/>
      <c r="D13" s="112">
        <v>1.2</v>
      </c>
      <c r="E13" s="107">
        <f t="shared" si="10"/>
        <v>121</v>
      </c>
      <c r="F13" s="112"/>
      <c r="G13" s="107">
        <f t="shared" si="11"/>
        <v>4</v>
      </c>
      <c r="H13" s="107">
        <f t="shared" si="12"/>
        <v>117</v>
      </c>
      <c r="I13" s="107">
        <v>117</v>
      </c>
      <c r="J13" s="112">
        <f t="shared" si="13"/>
        <v>72</v>
      </c>
      <c r="K13" s="112">
        <v>24</v>
      </c>
      <c r="L13" s="112">
        <v>4</v>
      </c>
      <c r="M13" s="112">
        <v>48</v>
      </c>
      <c r="N13" s="112">
        <f t="shared" si="14"/>
        <v>60</v>
      </c>
      <c r="O13" s="112">
        <v>20</v>
      </c>
      <c r="P13" s="112">
        <v>3</v>
      </c>
      <c r="Q13" s="112">
        <v>40</v>
      </c>
      <c r="R13" s="112">
        <f t="shared" si="15"/>
        <v>56</v>
      </c>
      <c r="S13" s="112">
        <v>18</v>
      </c>
      <c r="T13" s="112">
        <v>5</v>
      </c>
      <c r="U13" s="112">
        <v>38</v>
      </c>
      <c r="V13" s="112">
        <f t="shared" si="16"/>
        <v>68</v>
      </c>
      <c r="W13" s="112">
        <v>23</v>
      </c>
      <c r="X13" s="112">
        <v>4</v>
      </c>
      <c r="Y13" s="112">
        <v>45</v>
      </c>
      <c r="Z13" s="112">
        <f t="shared" si="17"/>
        <v>0</v>
      </c>
      <c r="AA13" s="112"/>
      <c r="AB13" s="112"/>
      <c r="AC13" s="112"/>
      <c r="AD13" s="112">
        <f t="shared" si="18"/>
        <v>0</v>
      </c>
      <c r="AE13" s="112"/>
      <c r="AF13" s="112"/>
      <c r="AG13" s="112"/>
      <c r="AH13" s="107">
        <v>10</v>
      </c>
      <c r="AI13" s="107"/>
      <c r="AJ13" s="112"/>
      <c r="AK13" s="113"/>
      <c r="AL13" s="113">
        <v>2</v>
      </c>
      <c r="AM13" s="107">
        <v>48</v>
      </c>
      <c r="AN13" s="107">
        <v>2</v>
      </c>
      <c r="AO13" s="107">
        <v>69</v>
      </c>
      <c r="AP13" s="112"/>
      <c r="AQ13" s="107"/>
      <c r="AR13" s="171"/>
      <c r="AS13" s="107">
        <f t="shared" si="19"/>
        <v>117</v>
      </c>
    </row>
    <row r="14" spans="1:45" s="109" customFormat="1" x14ac:dyDescent="0.25">
      <c r="A14" s="111" t="s">
        <v>35</v>
      </c>
      <c r="B14" s="111" t="s">
        <v>36</v>
      </c>
      <c r="C14" s="112">
        <v>2</v>
      </c>
      <c r="D14" s="112">
        <v>1</v>
      </c>
      <c r="E14" s="107">
        <f t="shared" si="10"/>
        <v>134</v>
      </c>
      <c r="F14" s="112"/>
      <c r="G14" s="107">
        <f t="shared" si="11"/>
        <v>4</v>
      </c>
      <c r="H14" s="107">
        <f t="shared" si="12"/>
        <v>124</v>
      </c>
      <c r="I14" s="107">
        <v>84</v>
      </c>
      <c r="J14" s="112">
        <f t="shared" si="13"/>
        <v>72</v>
      </c>
      <c r="K14" s="112">
        <v>24</v>
      </c>
      <c r="L14" s="112">
        <v>4</v>
      </c>
      <c r="M14" s="112">
        <v>48</v>
      </c>
      <c r="N14" s="112">
        <f t="shared" si="14"/>
        <v>60</v>
      </c>
      <c r="O14" s="112">
        <v>20</v>
      </c>
      <c r="P14" s="112">
        <v>3</v>
      </c>
      <c r="Q14" s="112">
        <v>40</v>
      </c>
      <c r="R14" s="112">
        <f t="shared" si="15"/>
        <v>56</v>
      </c>
      <c r="S14" s="112">
        <v>18</v>
      </c>
      <c r="T14" s="112">
        <v>4</v>
      </c>
      <c r="U14" s="112">
        <v>38</v>
      </c>
      <c r="V14" s="112">
        <f t="shared" si="16"/>
        <v>68</v>
      </c>
      <c r="W14" s="112">
        <v>23</v>
      </c>
      <c r="X14" s="112">
        <v>4</v>
      </c>
      <c r="Y14" s="112">
        <v>45</v>
      </c>
      <c r="Z14" s="112">
        <f t="shared" si="17"/>
        <v>0</v>
      </c>
      <c r="AA14" s="112"/>
      <c r="AB14" s="112"/>
      <c r="AC14" s="112"/>
      <c r="AD14" s="112">
        <f t="shared" si="18"/>
        <v>0</v>
      </c>
      <c r="AE14" s="112"/>
      <c r="AF14" s="112"/>
      <c r="AG14" s="112"/>
      <c r="AH14" s="107">
        <v>12</v>
      </c>
      <c r="AI14" s="107">
        <v>6</v>
      </c>
      <c r="AJ14" s="112"/>
      <c r="AK14" s="113"/>
      <c r="AL14" s="113">
        <v>2</v>
      </c>
      <c r="AM14" s="107">
        <v>32</v>
      </c>
      <c r="AN14" s="107">
        <v>2</v>
      </c>
      <c r="AO14" s="107">
        <v>92</v>
      </c>
      <c r="AP14" s="112"/>
      <c r="AQ14" s="107"/>
      <c r="AR14" s="171"/>
      <c r="AS14" s="107">
        <f t="shared" si="19"/>
        <v>124</v>
      </c>
    </row>
    <row r="15" spans="1:45" s="109" customFormat="1" x14ac:dyDescent="0.25">
      <c r="A15" s="111" t="s">
        <v>19</v>
      </c>
      <c r="B15" s="111" t="s">
        <v>20</v>
      </c>
      <c r="C15" s="112">
        <v>2</v>
      </c>
      <c r="D15" s="112">
        <v>1</v>
      </c>
      <c r="E15" s="107">
        <f t="shared" si="10"/>
        <v>104</v>
      </c>
      <c r="F15" s="112"/>
      <c r="G15" s="107">
        <f t="shared" si="11"/>
        <v>4</v>
      </c>
      <c r="H15" s="107">
        <f t="shared" si="12"/>
        <v>94</v>
      </c>
      <c r="I15" s="107">
        <v>34</v>
      </c>
      <c r="J15" s="112">
        <f t="shared" si="13"/>
        <v>72</v>
      </c>
      <c r="K15" s="112">
        <v>24</v>
      </c>
      <c r="L15" s="112"/>
      <c r="M15" s="112">
        <v>48</v>
      </c>
      <c r="N15" s="112">
        <f t="shared" si="14"/>
        <v>103</v>
      </c>
      <c r="O15" s="112">
        <v>34</v>
      </c>
      <c r="P15" s="112"/>
      <c r="Q15" s="112">
        <v>69</v>
      </c>
      <c r="R15" s="112">
        <f t="shared" si="15"/>
        <v>81</v>
      </c>
      <c r="S15" s="112">
        <v>27</v>
      </c>
      <c r="T15" s="112"/>
      <c r="U15" s="112">
        <v>54</v>
      </c>
      <c r="V15" s="112">
        <f t="shared" si="16"/>
        <v>0</v>
      </c>
      <c r="W15" s="112"/>
      <c r="X15" s="112"/>
      <c r="Y15" s="112"/>
      <c r="Z15" s="112">
        <f t="shared" si="17"/>
        <v>0</v>
      </c>
      <c r="AA15" s="112"/>
      <c r="AB15" s="112"/>
      <c r="AC15" s="112"/>
      <c r="AD15" s="112">
        <f t="shared" si="18"/>
        <v>0</v>
      </c>
      <c r="AE15" s="112"/>
      <c r="AF15" s="112"/>
      <c r="AG15" s="112"/>
      <c r="AH15" s="107"/>
      <c r="AI15" s="107">
        <v>6</v>
      </c>
      <c r="AJ15" s="112"/>
      <c r="AK15" s="113"/>
      <c r="AL15" s="113">
        <v>2</v>
      </c>
      <c r="AM15" s="107">
        <v>48</v>
      </c>
      <c r="AN15" s="107">
        <v>2</v>
      </c>
      <c r="AO15" s="107">
        <v>46</v>
      </c>
      <c r="AP15" s="112"/>
      <c r="AQ15" s="107"/>
      <c r="AR15" s="171"/>
      <c r="AS15" s="107">
        <f t="shared" si="19"/>
        <v>94</v>
      </c>
    </row>
    <row r="16" spans="1:45" s="109" customFormat="1" x14ac:dyDescent="0.25">
      <c r="A16" s="111" t="s">
        <v>37</v>
      </c>
      <c r="B16" s="111" t="s">
        <v>38</v>
      </c>
      <c r="C16" s="112"/>
      <c r="D16" s="112">
        <v>2</v>
      </c>
      <c r="E16" s="107">
        <f t="shared" si="10"/>
        <v>114</v>
      </c>
      <c r="F16" s="112"/>
      <c r="G16" s="107">
        <f t="shared" si="11"/>
        <v>4</v>
      </c>
      <c r="H16" s="107">
        <f t="shared" si="12"/>
        <v>110</v>
      </c>
      <c r="I16" s="107">
        <v>70</v>
      </c>
      <c r="J16" s="112">
        <f t="shared" si="13"/>
        <v>0</v>
      </c>
      <c r="K16" s="112"/>
      <c r="L16" s="112"/>
      <c r="M16" s="112"/>
      <c r="N16" s="112">
        <f t="shared" si="14"/>
        <v>0</v>
      </c>
      <c r="O16" s="112"/>
      <c r="P16" s="112"/>
      <c r="Q16" s="112"/>
      <c r="R16" s="112">
        <f t="shared" si="15"/>
        <v>0</v>
      </c>
      <c r="S16" s="112"/>
      <c r="T16" s="112"/>
      <c r="U16" s="112"/>
      <c r="V16" s="112">
        <f t="shared" si="16"/>
        <v>58</v>
      </c>
      <c r="W16" s="112">
        <v>19</v>
      </c>
      <c r="X16" s="112">
        <v>3</v>
      </c>
      <c r="Y16" s="112">
        <v>39</v>
      </c>
      <c r="Z16" s="112">
        <f t="shared" si="17"/>
        <v>0</v>
      </c>
      <c r="AA16" s="112"/>
      <c r="AB16" s="112"/>
      <c r="AC16" s="112"/>
      <c r="AD16" s="112">
        <f t="shared" si="18"/>
        <v>0</v>
      </c>
      <c r="AE16" s="112"/>
      <c r="AF16" s="112"/>
      <c r="AG16" s="112"/>
      <c r="AH16" s="107">
        <v>10</v>
      </c>
      <c r="AI16" s="107"/>
      <c r="AJ16" s="112"/>
      <c r="AK16" s="113"/>
      <c r="AL16" s="113">
        <v>2</v>
      </c>
      <c r="AM16" s="107">
        <v>64</v>
      </c>
      <c r="AN16" s="107">
        <v>2</v>
      </c>
      <c r="AO16" s="107">
        <v>46</v>
      </c>
      <c r="AP16" s="112"/>
      <c r="AQ16" s="107"/>
      <c r="AR16" s="171"/>
      <c r="AS16" s="107">
        <f t="shared" si="19"/>
        <v>110</v>
      </c>
    </row>
    <row r="17" spans="1:45" s="109" customFormat="1" x14ac:dyDescent="0.25">
      <c r="A17" s="111" t="s">
        <v>21</v>
      </c>
      <c r="B17" s="111" t="s">
        <v>22</v>
      </c>
      <c r="C17" s="112"/>
      <c r="D17" s="112">
        <v>2</v>
      </c>
      <c r="E17" s="107">
        <f t="shared" si="10"/>
        <v>48</v>
      </c>
      <c r="F17" s="112"/>
      <c r="G17" s="107">
        <f t="shared" si="11"/>
        <v>2</v>
      </c>
      <c r="H17" s="107">
        <f t="shared" si="12"/>
        <v>46</v>
      </c>
      <c r="I17" s="107">
        <v>20</v>
      </c>
      <c r="J17" s="112">
        <f t="shared" si="13"/>
        <v>0</v>
      </c>
      <c r="K17" s="112"/>
      <c r="L17" s="112"/>
      <c r="M17" s="112"/>
      <c r="N17" s="112">
        <f t="shared" si="14"/>
        <v>108</v>
      </c>
      <c r="O17" s="112">
        <v>36</v>
      </c>
      <c r="P17" s="112">
        <v>3</v>
      </c>
      <c r="Q17" s="112">
        <v>72</v>
      </c>
      <c r="R17" s="112">
        <f t="shared" si="15"/>
        <v>0</v>
      </c>
      <c r="S17" s="112"/>
      <c r="T17" s="112"/>
      <c r="U17" s="112"/>
      <c r="V17" s="112">
        <f t="shared" si="16"/>
        <v>0</v>
      </c>
      <c r="W17" s="112"/>
      <c r="X17" s="112"/>
      <c r="Y17" s="112"/>
      <c r="Z17" s="112">
        <f t="shared" si="17"/>
        <v>0</v>
      </c>
      <c r="AA17" s="112"/>
      <c r="AB17" s="112"/>
      <c r="AC17" s="112"/>
      <c r="AD17" s="112">
        <f t="shared" si="18"/>
        <v>0</v>
      </c>
      <c r="AE17" s="112"/>
      <c r="AF17" s="112"/>
      <c r="AG17" s="112"/>
      <c r="AH17" s="107"/>
      <c r="AI17" s="107"/>
      <c r="AJ17" s="112"/>
      <c r="AK17" s="113"/>
      <c r="AL17" s="113"/>
      <c r="AM17" s="107">
        <v>0</v>
      </c>
      <c r="AN17" s="107">
        <v>2</v>
      </c>
      <c r="AO17" s="107">
        <v>46</v>
      </c>
      <c r="AP17" s="112"/>
      <c r="AQ17" s="107"/>
      <c r="AR17" s="171"/>
      <c r="AS17" s="107">
        <f t="shared" si="19"/>
        <v>46</v>
      </c>
    </row>
    <row r="18" spans="1:45" s="109" customFormat="1" x14ac:dyDescent="0.25">
      <c r="A18" s="111" t="s">
        <v>23</v>
      </c>
      <c r="B18" s="111" t="s">
        <v>24</v>
      </c>
      <c r="C18" s="112"/>
      <c r="D18" s="112">
        <v>2</v>
      </c>
      <c r="E18" s="107">
        <f t="shared" si="10"/>
        <v>135</v>
      </c>
      <c r="F18" s="112"/>
      <c r="G18" s="107">
        <f t="shared" si="11"/>
        <v>2</v>
      </c>
      <c r="H18" s="107">
        <f t="shared" si="12"/>
        <v>133</v>
      </c>
      <c r="I18" s="107">
        <v>43</v>
      </c>
      <c r="J18" s="112">
        <f t="shared" ref="J18:AG18" si="20">J19+J20</f>
        <v>138</v>
      </c>
      <c r="K18" s="112">
        <f t="shared" si="20"/>
        <v>74</v>
      </c>
      <c r="L18" s="112">
        <f t="shared" si="20"/>
        <v>6</v>
      </c>
      <c r="M18" s="112">
        <f t="shared" si="20"/>
        <v>64</v>
      </c>
      <c r="N18" s="112">
        <f>N19+N20</f>
        <v>156</v>
      </c>
      <c r="O18" s="112">
        <f t="shared" si="20"/>
        <v>24</v>
      </c>
      <c r="P18" s="112">
        <f t="shared" si="20"/>
        <v>9</v>
      </c>
      <c r="Q18" s="112">
        <f t="shared" si="20"/>
        <v>132</v>
      </c>
      <c r="R18" s="112">
        <f t="shared" si="20"/>
        <v>147</v>
      </c>
      <c r="S18" s="112">
        <f t="shared" si="20"/>
        <v>49</v>
      </c>
      <c r="T18" s="112">
        <f t="shared" si="20"/>
        <v>9</v>
      </c>
      <c r="U18" s="112">
        <f t="shared" si="20"/>
        <v>98</v>
      </c>
      <c r="V18" s="112">
        <f t="shared" si="20"/>
        <v>84</v>
      </c>
      <c r="W18" s="112">
        <f t="shared" si="20"/>
        <v>28</v>
      </c>
      <c r="X18" s="112">
        <f t="shared" si="20"/>
        <v>5</v>
      </c>
      <c r="Y18" s="112">
        <f t="shared" si="20"/>
        <v>56</v>
      </c>
      <c r="Z18" s="112">
        <f t="shared" si="20"/>
        <v>0</v>
      </c>
      <c r="AA18" s="112">
        <f t="shared" si="20"/>
        <v>0</v>
      </c>
      <c r="AB18" s="112">
        <f t="shared" si="20"/>
        <v>0</v>
      </c>
      <c r="AC18" s="112">
        <f t="shared" si="20"/>
        <v>0</v>
      </c>
      <c r="AD18" s="112">
        <f t="shared" si="20"/>
        <v>0</v>
      </c>
      <c r="AE18" s="112">
        <f t="shared" si="20"/>
        <v>0</v>
      </c>
      <c r="AF18" s="112">
        <f t="shared" si="20"/>
        <v>0</v>
      </c>
      <c r="AG18" s="112">
        <f t="shared" si="20"/>
        <v>0</v>
      </c>
      <c r="AH18" s="107"/>
      <c r="AI18" s="107"/>
      <c r="AJ18" s="112"/>
      <c r="AK18" s="113"/>
      <c r="AL18" s="113">
        <v>1</v>
      </c>
      <c r="AM18" s="107">
        <v>64</v>
      </c>
      <c r="AN18" s="107">
        <v>1</v>
      </c>
      <c r="AO18" s="107">
        <v>69</v>
      </c>
      <c r="AP18" s="112"/>
      <c r="AQ18" s="107"/>
      <c r="AR18" s="171"/>
      <c r="AS18" s="107">
        <f t="shared" si="19"/>
        <v>133</v>
      </c>
    </row>
    <row r="19" spans="1:45" s="109" customFormat="1" x14ac:dyDescent="0.25">
      <c r="A19" s="111" t="s">
        <v>25</v>
      </c>
      <c r="B19" s="111" t="s">
        <v>26</v>
      </c>
      <c r="C19" s="112">
        <v>1</v>
      </c>
      <c r="D19" s="115"/>
      <c r="E19" s="107">
        <f t="shared" si="10"/>
        <v>54</v>
      </c>
      <c r="F19" s="112"/>
      <c r="G19" s="107">
        <f t="shared" si="11"/>
        <v>0</v>
      </c>
      <c r="H19" s="107">
        <f t="shared" si="12"/>
        <v>48</v>
      </c>
      <c r="I19" s="107">
        <v>22</v>
      </c>
      <c r="J19" s="112">
        <f t="shared" si="13"/>
        <v>96</v>
      </c>
      <c r="K19" s="112">
        <v>32</v>
      </c>
      <c r="L19" s="112">
        <v>6</v>
      </c>
      <c r="M19" s="112">
        <v>64</v>
      </c>
      <c r="N19" s="112">
        <f t="shared" si="14"/>
        <v>72</v>
      </c>
      <c r="O19" s="112">
        <v>24</v>
      </c>
      <c r="P19" s="112">
        <v>4</v>
      </c>
      <c r="Q19" s="112">
        <v>48</v>
      </c>
      <c r="R19" s="112">
        <f t="shared" si="15"/>
        <v>57</v>
      </c>
      <c r="S19" s="112">
        <v>19</v>
      </c>
      <c r="T19" s="112">
        <v>3</v>
      </c>
      <c r="U19" s="112">
        <v>38</v>
      </c>
      <c r="V19" s="112">
        <f t="shared" si="16"/>
        <v>0</v>
      </c>
      <c r="W19" s="112"/>
      <c r="X19" s="112"/>
      <c r="Y19" s="112"/>
      <c r="Z19" s="112">
        <f t="shared" si="17"/>
        <v>0</v>
      </c>
      <c r="AA19" s="112"/>
      <c r="AB19" s="112"/>
      <c r="AC19" s="112"/>
      <c r="AD19" s="112">
        <f t="shared" si="18"/>
        <v>0</v>
      </c>
      <c r="AE19" s="112"/>
      <c r="AF19" s="112"/>
      <c r="AG19" s="112"/>
      <c r="AH19" s="107"/>
      <c r="AI19" s="107">
        <v>6</v>
      </c>
      <c r="AJ19" s="112"/>
      <c r="AK19" s="113"/>
      <c r="AL19" s="113"/>
      <c r="AM19" s="107">
        <v>48</v>
      </c>
      <c r="AN19" s="107"/>
      <c r="AO19" s="107">
        <v>0</v>
      </c>
      <c r="AP19" s="112"/>
      <c r="AQ19" s="107"/>
      <c r="AR19" s="171"/>
      <c r="AS19" s="107">
        <f t="shared" si="19"/>
        <v>48</v>
      </c>
    </row>
    <row r="20" spans="1:45" s="109" customFormat="1" x14ac:dyDescent="0.25">
      <c r="A20" s="111" t="s">
        <v>27</v>
      </c>
      <c r="B20" s="111" t="s">
        <v>28</v>
      </c>
      <c r="C20" s="112"/>
      <c r="D20" s="116">
        <v>2</v>
      </c>
      <c r="E20" s="107">
        <f t="shared" si="10"/>
        <v>69</v>
      </c>
      <c r="F20" s="112"/>
      <c r="G20" s="107">
        <f t="shared" si="11"/>
        <v>0</v>
      </c>
      <c r="H20" s="107">
        <f t="shared" si="12"/>
        <v>69</v>
      </c>
      <c r="I20" s="107">
        <v>28</v>
      </c>
      <c r="J20" s="112">
        <f t="shared" si="13"/>
        <v>42</v>
      </c>
      <c r="K20" s="112">
        <v>42</v>
      </c>
      <c r="L20" s="112"/>
      <c r="M20" s="112"/>
      <c r="N20" s="112">
        <f t="shared" si="14"/>
        <v>84</v>
      </c>
      <c r="O20" s="112"/>
      <c r="P20" s="112">
        <v>5</v>
      </c>
      <c r="Q20" s="112">
        <v>84</v>
      </c>
      <c r="R20" s="112">
        <f t="shared" si="15"/>
        <v>90</v>
      </c>
      <c r="S20" s="112">
        <v>30</v>
      </c>
      <c r="T20" s="112">
        <v>6</v>
      </c>
      <c r="U20" s="112">
        <v>60</v>
      </c>
      <c r="V20" s="112">
        <f t="shared" si="16"/>
        <v>84</v>
      </c>
      <c r="W20" s="112">
        <v>28</v>
      </c>
      <c r="X20" s="112">
        <v>5</v>
      </c>
      <c r="Y20" s="112">
        <v>56</v>
      </c>
      <c r="Z20" s="112">
        <f t="shared" si="17"/>
        <v>0</v>
      </c>
      <c r="AA20" s="112"/>
      <c r="AB20" s="112"/>
      <c r="AC20" s="112"/>
      <c r="AD20" s="112">
        <f t="shared" si="18"/>
        <v>0</v>
      </c>
      <c r="AE20" s="112"/>
      <c r="AF20" s="112"/>
      <c r="AG20" s="112"/>
      <c r="AH20" s="107"/>
      <c r="AI20" s="107"/>
      <c r="AJ20" s="112"/>
      <c r="AK20" s="113"/>
      <c r="AL20" s="113"/>
      <c r="AM20" s="107">
        <v>0</v>
      </c>
      <c r="AN20" s="107"/>
      <c r="AO20" s="107">
        <v>69</v>
      </c>
      <c r="AP20" s="112"/>
      <c r="AQ20" s="107"/>
      <c r="AR20" s="171"/>
      <c r="AS20" s="107">
        <f t="shared" si="19"/>
        <v>69</v>
      </c>
    </row>
    <row r="21" spans="1:45" s="109" customFormat="1" x14ac:dyDescent="0.25">
      <c r="A21" s="111" t="s">
        <v>29</v>
      </c>
      <c r="B21" s="111" t="s">
        <v>30</v>
      </c>
      <c r="C21" s="112"/>
      <c r="D21" s="112">
        <v>2</v>
      </c>
      <c r="E21" s="107">
        <f t="shared" si="10"/>
        <v>78</v>
      </c>
      <c r="F21" s="112"/>
      <c r="G21" s="107">
        <f t="shared" si="11"/>
        <v>0</v>
      </c>
      <c r="H21" s="107">
        <f t="shared" si="12"/>
        <v>78</v>
      </c>
      <c r="I21" s="107">
        <v>66</v>
      </c>
      <c r="J21" s="112">
        <f t="shared" ref="J21:AG21" si="21">J22+J23+J24+J25</f>
        <v>381</v>
      </c>
      <c r="K21" s="112">
        <f t="shared" si="21"/>
        <v>127</v>
      </c>
      <c r="L21" s="112">
        <f t="shared" si="21"/>
        <v>25</v>
      </c>
      <c r="M21" s="112">
        <f t="shared" si="21"/>
        <v>254</v>
      </c>
      <c r="N21" s="112">
        <f t="shared" si="21"/>
        <v>469</v>
      </c>
      <c r="O21" s="112">
        <f t="shared" si="21"/>
        <v>157</v>
      </c>
      <c r="P21" s="112">
        <f t="shared" si="21"/>
        <v>18</v>
      </c>
      <c r="Q21" s="112">
        <f t="shared" si="21"/>
        <v>312</v>
      </c>
      <c r="R21" s="112">
        <f t="shared" si="21"/>
        <v>111</v>
      </c>
      <c r="S21" s="112">
        <f t="shared" si="21"/>
        <v>37</v>
      </c>
      <c r="T21" s="112">
        <f t="shared" si="21"/>
        <v>7</v>
      </c>
      <c r="U21" s="112">
        <f t="shared" si="21"/>
        <v>74</v>
      </c>
      <c r="V21" s="112">
        <f t="shared" si="21"/>
        <v>118</v>
      </c>
      <c r="W21" s="112">
        <f t="shared" si="21"/>
        <v>39</v>
      </c>
      <c r="X21" s="112">
        <f t="shared" si="21"/>
        <v>7</v>
      </c>
      <c r="Y21" s="112">
        <f t="shared" si="21"/>
        <v>79</v>
      </c>
      <c r="Z21" s="112">
        <f t="shared" si="21"/>
        <v>0</v>
      </c>
      <c r="AA21" s="112">
        <f t="shared" si="21"/>
        <v>0</v>
      </c>
      <c r="AB21" s="112">
        <f t="shared" si="21"/>
        <v>0</v>
      </c>
      <c r="AC21" s="112">
        <f t="shared" si="21"/>
        <v>0</v>
      </c>
      <c r="AD21" s="112">
        <f t="shared" si="21"/>
        <v>0</v>
      </c>
      <c r="AE21" s="112">
        <f t="shared" si="21"/>
        <v>0</v>
      </c>
      <c r="AF21" s="112">
        <f t="shared" si="21"/>
        <v>0</v>
      </c>
      <c r="AG21" s="112">
        <f t="shared" si="21"/>
        <v>0</v>
      </c>
      <c r="AH21" s="107"/>
      <c r="AI21" s="107"/>
      <c r="AJ21" s="112"/>
      <c r="AK21" s="113"/>
      <c r="AL21" s="113"/>
      <c r="AM21" s="107">
        <v>32</v>
      </c>
      <c r="AN21" s="107"/>
      <c r="AO21" s="107">
        <v>46</v>
      </c>
      <c r="AP21" s="112"/>
      <c r="AQ21" s="107"/>
      <c r="AR21" s="171"/>
      <c r="AS21" s="107">
        <f t="shared" si="19"/>
        <v>78</v>
      </c>
    </row>
    <row r="22" spans="1:45" s="109" customFormat="1" x14ac:dyDescent="0.25">
      <c r="A22" s="111" t="s">
        <v>31</v>
      </c>
      <c r="B22" s="111" t="s">
        <v>32</v>
      </c>
      <c r="C22" s="112"/>
      <c r="D22" s="112">
        <v>2</v>
      </c>
      <c r="E22" s="107">
        <f t="shared" si="10"/>
        <v>80</v>
      </c>
      <c r="F22" s="112"/>
      <c r="G22" s="107">
        <f t="shared" si="11"/>
        <v>2</v>
      </c>
      <c r="H22" s="107">
        <f t="shared" si="12"/>
        <v>78</v>
      </c>
      <c r="I22" s="107">
        <v>58</v>
      </c>
      <c r="J22" s="112">
        <f t="shared" si="13"/>
        <v>81</v>
      </c>
      <c r="K22" s="112">
        <v>27</v>
      </c>
      <c r="L22" s="112">
        <v>5</v>
      </c>
      <c r="M22" s="112">
        <v>54</v>
      </c>
      <c r="N22" s="112">
        <f>O22+Q22</f>
        <v>117</v>
      </c>
      <c r="O22" s="112">
        <v>39</v>
      </c>
      <c r="P22" s="112">
        <v>6</v>
      </c>
      <c r="Q22" s="112">
        <v>78</v>
      </c>
      <c r="R22" s="112">
        <f>S22+U22</f>
        <v>111</v>
      </c>
      <c r="S22" s="112">
        <v>37</v>
      </c>
      <c r="T22" s="112">
        <v>7</v>
      </c>
      <c r="U22" s="112">
        <v>74</v>
      </c>
      <c r="V22" s="112">
        <f>W22+Y22</f>
        <v>118</v>
      </c>
      <c r="W22" s="112">
        <v>39</v>
      </c>
      <c r="X22" s="112">
        <v>7</v>
      </c>
      <c r="Y22" s="112">
        <v>79</v>
      </c>
      <c r="Z22" s="112">
        <f>AA22+AC22</f>
        <v>0</v>
      </c>
      <c r="AA22" s="112"/>
      <c r="AB22" s="112"/>
      <c r="AC22" s="112"/>
      <c r="AD22" s="112">
        <f>AE22+AG22</f>
        <v>0</v>
      </c>
      <c r="AE22" s="112"/>
      <c r="AF22" s="112"/>
      <c r="AG22" s="112"/>
      <c r="AH22" s="107"/>
      <c r="AI22" s="107"/>
      <c r="AJ22" s="112"/>
      <c r="AK22" s="113"/>
      <c r="AL22" s="113">
        <v>1</v>
      </c>
      <c r="AM22" s="107">
        <v>32</v>
      </c>
      <c r="AN22" s="107">
        <v>1</v>
      </c>
      <c r="AO22" s="107">
        <v>46</v>
      </c>
      <c r="AP22" s="112"/>
      <c r="AQ22" s="107"/>
      <c r="AR22" s="171"/>
      <c r="AS22" s="107">
        <f t="shared" si="19"/>
        <v>78</v>
      </c>
    </row>
    <row r="23" spans="1:45" s="109" customFormat="1" ht="31.5" x14ac:dyDescent="0.25">
      <c r="A23" s="153" t="s">
        <v>39</v>
      </c>
      <c r="B23" s="148" t="s">
        <v>125</v>
      </c>
      <c r="C23" s="152"/>
      <c r="D23" s="152"/>
      <c r="E23" s="152">
        <f>E24+E25</f>
        <v>134</v>
      </c>
      <c r="F23" s="152">
        <f t="shared" ref="F23:AQ23" si="22">F24+F25</f>
        <v>0</v>
      </c>
      <c r="G23" s="152">
        <f t="shared" si="22"/>
        <v>4</v>
      </c>
      <c r="H23" s="152">
        <f t="shared" si="22"/>
        <v>124</v>
      </c>
      <c r="I23" s="152">
        <f t="shared" si="22"/>
        <v>62</v>
      </c>
      <c r="J23" s="152">
        <f t="shared" si="22"/>
        <v>150</v>
      </c>
      <c r="K23" s="152">
        <f t="shared" si="22"/>
        <v>50</v>
      </c>
      <c r="L23" s="152">
        <f t="shared" si="22"/>
        <v>10</v>
      </c>
      <c r="M23" s="152">
        <f t="shared" si="22"/>
        <v>100</v>
      </c>
      <c r="N23" s="152">
        <f t="shared" si="22"/>
        <v>176</v>
      </c>
      <c r="O23" s="152">
        <f t="shared" si="22"/>
        <v>59</v>
      </c>
      <c r="P23" s="152">
        <f t="shared" si="22"/>
        <v>6</v>
      </c>
      <c r="Q23" s="152">
        <f t="shared" si="22"/>
        <v>117</v>
      </c>
      <c r="R23" s="152">
        <f t="shared" si="22"/>
        <v>0</v>
      </c>
      <c r="S23" s="152">
        <f t="shared" si="22"/>
        <v>0</v>
      </c>
      <c r="T23" s="152">
        <f t="shared" si="22"/>
        <v>0</v>
      </c>
      <c r="U23" s="152">
        <f t="shared" si="22"/>
        <v>0</v>
      </c>
      <c r="V23" s="152">
        <f t="shared" si="22"/>
        <v>0</v>
      </c>
      <c r="W23" s="152">
        <f t="shared" si="22"/>
        <v>0</v>
      </c>
      <c r="X23" s="152">
        <f t="shared" si="22"/>
        <v>0</v>
      </c>
      <c r="Y23" s="152">
        <f t="shared" si="22"/>
        <v>0</v>
      </c>
      <c r="Z23" s="152">
        <f t="shared" si="22"/>
        <v>0</v>
      </c>
      <c r="AA23" s="152">
        <f t="shared" si="22"/>
        <v>0</v>
      </c>
      <c r="AB23" s="152">
        <f t="shared" si="22"/>
        <v>0</v>
      </c>
      <c r="AC23" s="152">
        <f t="shared" si="22"/>
        <v>0</v>
      </c>
      <c r="AD23" s="152">
        <f t="shared" si="22"/>
        <v>0</v>
      </c>
      <c r="AE23" s="152">
        <f t="shared" si="22"/>
        <v>0</v>
      </c>
      <c r="AF23" s="152">
        <f t="shared" si="22"/>
        <v>0</v>
      </c>
      <c r="AG23" s="152">
        <f t="shared" si="22"/>
        <v>0</v>
      </c>
      <c r="AH23" s="152">
        <f t="shared" si="22"/>
        <v>0</v>
      </c>
      <c r="AI23" s="152">
        <f t="shared" si="22"/>
        <v>6</v>
      </c>
      <c r="AJ23" s="152">
        <f t="shared" si="22"/>
        <v>0</v>
      </c>
      <c r="AK23" s="152">
        <f t="shared" si="22"/>
        <v>0</v>
      </c>
      <c r="AL23" s="152">
        <f t="shared" si="22"/>
        <v>2</v>
      </c>
      <c r="AM23" s="152">
        <f t="shared" si="22"/>
        <v>32</v>
      </c>
      <c r="AN23" s="152">
        <f t="shared" si="22"/>
        <v>2</v>
      </c>
      <c r="AO23" s="152">
        <f t="shared" si="22"/>
        <v>92</v>
      </c>
      <c r="AP23" s="152">
        <f t="shared" si="22"/>
        <v>0</v>
      </c>
      <c r="AQ23" s="152">
        <f t="shared" si="22"/>
        <v>0</v>
      </c>
      <c r="AR23" s="172"/>
      <c r="AS23" s="149">
        <f>AS24+AS25</f>
        <v>124</v>
      </c>
    </row>
    <row r="24" spans="1:45" s="109" customFormat="1" x14ac:dyDescent="0.25">
      <c r="A24" s="111" t="s">
        <v>40</v>
      </c>
      <c r="B24" s="118" t="s">
        <v>41</v>
      </c>
      <c r="C24" s="112">
        <v>2</v>
      </c>
      <c r="D24" s="112"/>
      <c r="E24" s="107">
        <f t="shared" ref="E24:E25" si="23">H24+G24+AI24</f>
        <v>100</v>
      </c>
      <c r="F24" s="112"/>
      <c r="G24" s="107">
        <f t="shared" si="11"/>
        <v>2</v>
      </c>
      <c r="H24" s="112">
        <f t="shared" ref="H24:H25" si="24">AM24+AO24</f>
        <v>92</v>
      </c>
      <c r="I24" s="112">
        <v>27</v>
      </c>
      <c r="J24" s="112">
        <f t="shared" si="13"/>
        <v>150</v>
      </c>
      <c r="K24" s="112">
        <v>50</v>
      </c>
      <c r="L24" s="112">
        <v>10</v>
      </c>
      <c r="M24" s="112">
        <v>100</v>
      </c>
      <c r="N24" s="112">
        <f t="shared" ref="N24:N25" si="25">O24+Q24</f>
        <v>0</v>
      </c>
      <c r="O24" s="112"/>
      <c r="P24" s="112"/>
      <c r="Q24" s="112"/>
      <c r="R24" s="112">
        <f t="shared" ref="R24:R25" si="26">S24+U24</f>
        <v>0</v>
      </c>
      <c r="S24" s="112"/>
      <c r="T24" s="112"/>
      <c r="U24" s="112"/>
      <c r="V24" s="112">
        <f t="shared" ref="V24:V25" si="27">W24+Y24</f>
        <v>0</v>
      </c>
      <c r="W24" s="112"/>
      <c r="X24" s="112"/>
      <c r="Y24" s="112"/>
      <c r="Z24" s="112">
        <f t="shared" ref="Z24:Z25" si="28">AA24+AC24</f>
        <v>0</v>
      </c>
      <c r="AA24" s="112"/>
      <c r="AB24" s="112"/>
      <c r="AC24" s="112"/>
      <c r="AD24" s="112">
        <f t="shared" ref="AD24:AD25" si="29">AE24+AG24</f>
        <v>0</v>
      </c>
      <c r="AE24" s="112"/>
      <c r="AF24" s="112"/>
      <c r="AG24" s="112"/>
      <c r="AH24" s="112"/>
      <c r="AI24" s="112">
        <v>6</v>
      </c>
      <c r="AJ24" s="112"/>
      <c r="AK24" s="113"/>
      <c r="AL24" s="113"/>
      <c r="AM24" s="112">
        <v>0</v>
      </c>
      <c r="AN24" s="112">
        <v>2</v>
      </c>
      <c r="AO24" s="112">
        <v>92</v>
      </c>
      <c r="AP24" s="112"/>
      <c r="AQ24" s="107"/>
      <c r="AR24" s="171"/>
      <c r="AS24" s="107">
        <f>H24</f>
        <v>92</v>
      </c>
    </row>
    <row r="25" spans="1:45" s="109" customFormat="1" x14ac:dyDescent="0.25">
      <c r="A25" s="111" t="s">
        <v>42</v>
      </c>
      <c r="B25" s="118" t="s">
        <v>43</v>
      </c>
      <c r="C25" s="112"/>
      <c r="D25" s="112">
        <v>1</v>
      </c>
      <c r="E25" s="107">
        <f t="shared" si="23"/>
        <v>34</v>
      </c>
      <c r="F25" s="112"/>
      <c r="G25" s="107">
        <f t="shared" si="11"/>
        <v>2</v>
      </c>
      <c r="H25" s="112">
        <f t="shared" si="24"/>
        <v>32</v>
      </c>
      <c r="I25" s="112">
        <v>35</v>
      </c>
      <c r="J25" s="112">
        <f t="shared" si="13"/>
        <v>0</v>
      </c>
      <c r="K25" s="112"/>
      <c r="L25" s="112"/>
      <c r="M25" s="112"/>
      <c r="N25" s="112">
        <f t="shared" si="25"/>
        <v>176</v>
      </c>
      <c r="O25" s="112">
        <v>59</v>
      </c>
      <c r="P25" s="112">
        <v>6</v>
      </c>
      <c r="Q25" s="112">
        <v>117</v>
      </c>
      <c r="R25" s="112">
        <f t="shared" si="26"/>
        <v>0</v>
      </c>
      <c r="S25" s="112"/>
      <c r="T25" s="112"/>
      <c r="U25" s="112"/>
      <c r="V25" s="112">
        <f t="shared" si="27"/>
        <v>0</v>
      </c>
      <c r="W25" s="112"/>
      <c r="X25" s="112"/>
      <c r="Y25" s="112"/>
      <c r="Z25" s="112">
        <f t="shared" si="28"/>
        <v>0</v>
      </c>
      <c r="AA25" s="112"/>
      <c r="AB25" s="112"/>
      <c r="AC25" s="112"/>
      <c r="AD25" s="112">
        <f t="shared" si="29"/>
        <v>0</v>
      </c>
      <c r="AE25" s="112"/>
      <c r="AF25" s="112"/>
      <c r="AG25" s="112"/>
      <c r="AH25" s="112"/>
      <c r="AI25" s="112"/>
      <c r="AJ25" s="112"/>
      <c r="AK25" s="113"/>
      <c r="AL25" s="113">
        <v>2</v>
      </c>
      <c r="AM25" s="112">
        <v>32</v>
      </c>
      <c r="AN25" s="112"/>
      <c r="AO25" s="112">
        <v>0</v>
      </c>
      <c r="AP25" s="112"/>
      <c r="AQ25" s="107"/>
      <c r="AR25" s="171"/>
      <c r="AS25" s="107">
        <f>H25</f>
        <v>32</v>
      </c>
    </row>
    <row r="26" spans="1:45" s="109" customFormat="1" hidden="1" x14ac:dyDescent="0.25">
      <c r="A26" s="119"/>
      <c r="B26" s="120"/>
      <c r="C26" s="112"/>
      <c r="D26" s="112"/>
      <c r="E26" s="112"/>
      <c r="F26" s="117"/>
      <c r="G26" s="117"/>
      <c r="H26" s="112"/>
      <c r="I26" s="112"/>
      <c r="J26" s="117">
        <f t="shared" ref="J26:AG26" si="30">J27+J28+J29</f>
        <v>0</v>
      </c>
      <c r="K26" s="117">
        <f t="shared" si="30"/>
        <v>0</v>
      </c>
      <c r="L26" s="117">
        <f t="shared" si="30"/>
        <v>0</v>
      </c>
      <c r="M26" s="117">
        <f t="shared" si="30"/>
        <v>0</v>
      </c>
      <c r="N26" s="117">
        <f t="shared" si="30"/>
        <v>0</v>
      </c>
      <c r="O26" s="117">
        <f t="shared" si="30"/>
        <v>0</v>
      </c>
      <c r="P26" s="117">
        <f t="shared" si="30"/>
        <v>0</v>
      </c>
      <c r="Q26" s="117">
        <f t="shared" si="30"/>
        <v>0</v>
      </c>
      <c r="R26" s="117">
        <f t="shared" si="30"/>
        <v>108</v>
      </c>
      <c r="S26" s="117">
        <f t="shared" si="30"/>
        <v>36</v>
      </c>
      <c r="T26" s="117">
        <f t="shared" si="30"/>
        <v>6</v>
      </c>
      <c r="U26" s="117">
        <f t="shared" si="30"/>
        <v>72</v>
      </c>
      <c r="V26" s="117">
        <f t="shared" si="30"/>
        <v>0</v>
      </c>
      <c r="W26" s="117">
        <f t="shared" si="30"/>
        <v>0</v>
      </c>
      <c r="X26" s="117">
        <f t="shared" si="30"/>
        <v>0</v>
      </c>
      <c r="Y26" s="117">
        <f t="shared" si="30"/>
        <v>0</v>
      </c>
      <c r="Z26" s="117">
        <f t="shared" si="30"/>
        <v>108</v>
      </c>
      <c r="AA26" s="117">
        <f t="shared" si="30"/>
        <v>36</v>
      </c>
      <c r="AB26" s="117">
        <f t="shared" si="30"/>
        <v>12</v>
      </c>
      <c r="AC26" s="117">
        <f t="shared" si="30"/>
        <v>72</v>
      </c>
      <c r="AD26" s="117">
        <f t="shared" si="30"/>
        <v>0</v>
      </c>
      <c r="AE26" s="117">
        <f t="shared" si="30"/>
        <v>0</v>
      </c>
      <c r="AF26" s="117">
        <f t="shared" si="30"/>
        <v>0</v>
      </c>
      <c r="AG26" s="117">
        <f t="shared" si="30"/>
        <v>0</v>
      </c>
      <c r="AH26" s="117"/>
      <c r="AI26" s="117"/>
      <c r="AJ26" s="117"/>
      <c r="AK26" s="121"/>
      <c r="AL26" s="121"/>
      <c r="AM26" s="112"/>
      <c r="AN26" s="112"/>
      <c r="AO26" s="112"/>
      <c r="AP26" s="112"/>
      <c r="AQ26" s="107"/>
      <c r="AR26" s="171"/>
      <c r="AS26" s="107"/>
    </row>
    <row r="27" spans="1:45" s="109" customFormat="1" x14ac:dyDescent="0.25">
      <c r="A27" s="156" t="s">
        <v>281</v>
      </c>
      <c r="B27" s="154" t="s">
        <v>126</v>
      </c>
      <c r="C27" s="155"/>
      <c r="D27" s="155"/>
      <c r="E27" s="152">
        <f>SUM(E28:E31)</f>
        <v>139</v>
      </c>
      <c r="F27" s="152">
        <f t="shared" ref="F27:H27" si="31">SUM(F28:F31)</f>
        <v>36</v>
      </c>
      <c r="G27" s="152">
        <f t="shared" si="31"/>
        <v>7</v>
      </c>
      <c r="H27" s="152">
        <f t="shared" si="31"/>
        <v>96</v>
      </c>
      <c r="I27" s="152">
        <f t="shared" ref="I27:AN27" si="32">SUM(I28:I31)</f>
        <v>0</v>
      </c>
      <c r="J27" s="152">
        <f t="shared" si="32"/>
        <v>0</v>
      </c>
      <c r="K27" s="152">
        <f t="shared" si="32"/>
        <v>0</v>
      </c>
      <c r="L27" s="152">
        <f t="shared" si="32"/>
        <v>0</v>
      </c>
      <c r="M27" s="152">
        <f t="shared" si="32"/>
        <v>0</v>
      </c>
      <c r="N27" s="152">
        <f t="shared" si="32"/>
        <v>0</v>
      </c>
      <c r="O27" s="152">
        <f t="shared" si="32"/>
        <v>0</v>
      </c>
      <c r="P27" s="152">
        <f t="shared" si="32"/>
        <v>0</v>
      </c>
      <c r="Q27" s="152">
        <f t="shared" si="32"/>
        <v>0</v>
      </c>
      <c r="R27" s="152">
        <f t="shared" si="32"/>
        <v>54</v>
      </c>
      <c r="S27" s="152">
        <f t="shared" si="32"/>
        <v>18</v>
      </c>
      <c r="T27" s="152">
        <f t="shared" si="32"/>
        <v>3</v>
      </c>
      <c r="U27" s="152">
        <f t="shared" si="32"/>
        <v>36</v>
      </c>
      <c r="V27" s="152">
        <f t="shared" si="32"/>
        <v>0</v>
      </c>
      <c r="W27" s="152">
        <f t="shared" si="32"/>
        <v>0</v>
      </c>
      <c r="X27" s="152">
        <f t="shared" si="32"/>
        <v>0</v>
      </c>
      <c r="Y27" s="152">
        <f t="shared" si="32"/>
        <v>0</v>
      </c>
      <c r="Z27" s="152">
        <f t="shared" si="32"/>
        <v>54</v>
      </c>
      <c r="AA27" s="152">
        <f t="shared" si="32"/>
        <v>18</v>
      </c>
      <c r="AB27" s="152">
        <f t="shared" si="32"/>
        <v>6</v>
      </c>
      <c r="AC27" s="152">
        <f t="shared" si="32"/>
        <v>36</v>
      </c>
      <c r="AD27" s="152">
        <f t="shared" si="32"/>
        <v>0</v>
      </c>
      <c r="AE27" s="152">
        <f t="shared" si="32"/>
        <v>0</v>
      </c>
      <c r="AF27" s="152">
        <f t="shared" si="32"/>
        <v>0</v>
      </c>
      <c r="AG27" s="152">
        <f t="shared" si="32"/>
        <v>0</v>
      </c>
      <c r="AH27" s="152">
        <f t="shared" si="32"/>
        <v>0</v>
      </c>
      <c r="AI27" s="152">
        <f t="shared" si="32"/>
        <v>0</v>
      </c>
      <c r="AJ27" s="152">
        <f t="shared" si="32"/>
        <v>32</v>
      </c>
      <c r="AK27" s="152">
        <f t="shared" si="32"/>
        <v>0</v>
      </c>
      <c r="AL27" s="152">
        <f t="shared" si="32"/>
        <v>0</v>
      </c>
      <c r="AM27" s="152">
        <f t="shared" si="32"/>
        <v>0</v>
      </c>
      <c r="AN27" s="152">
        <f t="shared" si="32"/>
        <v>0</v>
      </c>
      <c r="AO27" s="155"/>
      <c r="AP27" s="152">
        <f>SUM(AP28:AP31)</f>
        <v>64</v>
      </c>
      <c r="AQ27" s="152">
        <f>SUM(AQ28:AQ31)</f>
        <v>32</v>
      </c>
      <c r="AR27" s="172">
        <f t="shared" ref="AR27:AS27" si="33">SUM(AR28:AR31)</f>
        <v>72</v>
      </c>
      <c r="AS27" s="152">
        <f t="shared" si="33"/>
        <v>24</v>
      </c>
    </row>
    <row r="28" spans="1:45" s="109" customFormat="1" hidden="1" x14ac:dyDescent="0.25">
      <c r="A28" s="119"/>
      <c r="B28" s="122"/>
      <c r="C28" s="112"/>
      <c r="D28" s="123"/>
      <c r="E28" s="123"/>
      <c r="F28" s="123"/>
      <c r="G28" s="123"/>
      <c r="H28" s="123"/>
      <c r="I28" s="124"/>
      <c r="J28" s="112">
        <f t="shared" ref="J28:J29" si="34">K28+M28</f>
        <v>0</v>
      </c>
      <c r="K28" s="112"/>
      <c r="L28" s="112"/>
      <c r="M28" s="112"/>
      <c r="N28" s="112">
        <f t="shared" ref="N28:N29" si="35">O28+Q28</f>
        <v>0</v>
      </c>
      <c r="O28" s="112"/>
      <c r="P28" s="112"/>
      <c r="Q28" s="112"/>
      <c r="R28" s="112">
        <f t="shared" ref="R28:R29" si="36">S28+U28</f>
        <v>54</v>
      </c>
      <c r="S28" s="112">
        <v>18</v>
      </c>
      <c r="T28" s="112">
        <v>3</v>
      </c>
      <c r="U28" s="112">
        <v>36</v>
      </c>
      <c r="V28" s="112">
        <f t="shared" ref="V28:V29" si="37">W28+Y28</f>
        <v>0</v>
      </c>
      <c r="W28" s="112"/>
      <c r="X28" s="112"/>
      <c r="Y28" s="112"/>
      <c r="Z28" s="112">
        <f t="shared" ref="Z28:Z29" si="38">AA28+AC28</f>
        <v>0</v>
      </c>
      <c r="AA28" s="112"/>
      <c r="AB28" s="112"/>
      <c r="AC28" s="112"/>
      <c r="AD28" s="112">
        <f t="shared" ref="AD28:AD29" si="39">AE28+AG28</f>
        <v>0</v>
      </c>
      <c r="AE28" s="112"/>
      <c r="AF28" s="112"/>
      <c r="AG28" s="112"/>
      <c r="AH28" s="112"/>
      <c r="AI28" s="112"/>
      <c r="AJ28" s="112"/>
      <c r="AK28" s="113"/>
      <c r="AL28" s="113"/>
      <c r="AM28" s="112"/>
      <c r="AN28" s="112"/>
      <c r="AO28" s="112"/>
      <c r="AP28" s="112"/>
      <c r="AQ28" s="107"/>
      <c r="AR28" s="171"/>
      <c r="AS28" s="107"/>
    </row>
    <row r="29" spans="1:45" s="109" customFormat="1" x14ac:dyDescent="0.25">
      <c r="A29" s="165" t="s">
        <v>127</v>
      </c>
      <c r="B29" s="122" t="s">
        <v>128</v>
      </c>
      <c r="C29" s="112"/>
      <c r="D29" s="112">
        <v>4</v>
      </c>
      <c r="E29" s="112">
        <v>46</v>
      </c>
      <c r="F29" s="112">
        <v>12</v>
      </c>
      <c r="G29" s="112">
        <v>2</v>
      </c>
      <c r="H29" s="113">
        <v>32</v>
      </c>
      <c r="I29" s="125"/>
      <c r="J29" s="126">
        <f t="shared" si="34"/>
        <v>0</v>
      </c>
      <c r="K29" s="112"/>
      <c r="L29" s="112"/>
      <c r="M29" s="112"/>
      <c r="N29" s="112">
        <f t="shared" si="35"/>
        <v>0</v>
      </c>
      <c r="O29" s="112"/>
      <c r="P29" s="112"/>
      <c r="Q29" s="112"/>
      <c r="R29" s="112">
        <f t="shared" si="36"/>
        <v>0</v>
      </c>
      <c r="S29" s="112"/>
      <c r="T29" s="112"/>
      <c r="U29" s="112"/>
      <c r="V29" s="112">
        <f t="shared" si="37"/>
        <v>0</v>
      </c>
      <c r="W29" s="112"/>
      <c r="X29" s="112"/>
      <c r="Y29" s="112"/>
      <c r="Z29" s="112">
        <f t="shared" si="38"/>
        <v>54</v>
      </c>
      <c r="AA29" s="112">
        <v>18</v>
      </c>
      <c r="AB29" s="112">
        <v>6</v>
      </c>
      <c r="AC29" s="112">
        <v>36</v>
      </c>
      <c r="AD29" s="112">
        <f t="shared" si="39"/>
        <v>0</v>
      </c>
      <c r="AE29" s="112"/>
      <c r="AF29" s="112"/>
      <c r="AG29" s="112"/>
      <c r="AH29" s="112"/>
      <c r="AI29" s="112"/>
      <c r="AJ29" s="112">
        <v>32</v>
      </c>
      <c r="AK29" s="113"/>
      <c r="AL29" s="113"/>
      <c r="AM29" s="112"/>
      <c r="AN29" s="112"/>
      <c r="AO29" s="112"/>
      <c r="AP29" s="112"/>
      <c r="AQ29" s="107">
        <v>32</v>
      </c>
      <c r="AR29" s="171">
        <v>8</v>
      </c>
      <c r="AS29" s="107">
        <v>24</v>
      </c>
    </row>
    <row r="30" spans="1:45" s="109" customFormat="1" ht="21.75" customHeight="1" x14ac:dyDescent="0.25">
      <c r="A30" s="177" t="s">
        <v>129</v>
      </c>
      <c r="B30" s="128" t="s">
        <v>130</v>
      </c>
      <c r="C30" s="124"/>
      <c r="D30" s="124">
        <v>3</v>
      </c>
      <c r="E30" s="124">
        <v>47</v>
      </c>
      <c r="F30" s="124">
        <v>12</v>
      </c>
      <c r="G30" s="124">
        <v>3</v>
      </c>
      <c r="H30" s="124">
        <v>32</v>
      </c>
      <c r="I30" s="129"/>
      <c r="J30" s="126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3"/>
      <c r="AL30" s="113"/>
      <c r="AM30" s="112"/>
      <c r="AN30" s="112"/>
      <c r="AO30" s="112"/>
      <c r="AP30" s="112">
        <v>32</v>
      </c>
      <c r="AQ30" s="107"/>
      <c r="AR30" s="171">
        <v>32</v>
      </c>
      <c r="AS30" s="107"/>
    </row>
    <row r="31" spans="1:45" s="109" customFormat="1" ht="27" customHeight="1" x14ac:dyDescent="0.25">
      <c r="A31" s="178" t="s">
        <v>131</v>
      </c>
      <c r="B31" s="130" t="s">
        <v>132</v>
      </c>
      <c r="C31" s="107"/>
      <c r="D31" s="124">
        <v>3</v>
      </c>
      <c r="E31" s="107">
        <v>46</v>
      </c>
      <c r="F31" s="107">
        <v>12</v>
      </c>
      <c r="G31" s="107">
        <v>2</v>
      </c>
      <c r="H31" s="107">
        <v>32</v>
      </c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3"/>
      <c r="AL31" s="113"/>
      <c r="AM31" s="112"/>
      <c r="AN31" s="112"/>
      <c r="AO31" s="112"/>
      <c r="AP31" s="112">
        <v>32</v>
      </c>
      <c r="AQ31" s="107"/>
      <c r="AR31" s="171">
        <v>32</v>
      </c>
      <c r="AS31" s="107"/>
    </row>
    <row r="32" spans="1:45" s="109" customFormat="1" x14ac:dyDescent="0.25">
      <c r="A32" s="153" t="s">
        <v>133</v>
      </c>
      <c r="B32" s="157" t="s">
        <v>134</v>
      </c>
      <c r="C32" s="158"/>
      <c r="D32" s="158"/>
      <c r="E32" s="152">
        <f>SUM(E33,E41,E72)</f>
        <v>1661</v>
      </c>
      <c r="F32" s="152">
        <f t="shared" ref="F32:AS32" si="40">SUM(F33,F41,F72)</f>
        <v>298</v>
      </c>
      <c r="G32" s="152">
        <f t="shared" si="40"/>
        <v>55</v>
      </c>
      <c r="H32" s="152">
        <f t="shared" si="40"/>
        <v>696</v>
      </c>
      <c r="I32" s="152">
        <f t="shared" si="40"/>
        <v>612</v>
      </c>
      <c r="J32" s="152">
        <f t="shared" si="40"/>
        <v>75</v>
      </c>
      <c r="K32" s="152">
        <f t="shared" si="40"/>
        <v>25</v>
      </c>
      <c r="L32" s="152">
        <f t="shared" si="40"/>
        <v>5</v>
      </c>
      <c r="M32" s="152">
        <f t="shared" si="40"/>
        <v>50</v>
      </c>
      <c r="N32" s="152">
        <f t="shared" si="40"/>
        <v>51</v>
      </c>
      <c r="O32" s="152">
        <f t="shared" si="40"/>
        <v>17</v>
      </c>
      <c r="P32" s="152">
        <f t="shared" si="40"/>
        <v>3</v>
      </c>
      <c r="Q32" s="152">
        <f t="shared" si="40"/>
        <v>34</v>
      </c>
      <c r="R32" s="152">
        <f t="shared" si="40"/>
        <v>215</v>
      </c>
      <c r="S32" s="152">
        <f t="shared" si="40"/>
        <v>71</v>
      </c>
      <c r="T32" s="152">
        <f t="shared" si="40"/>
        <v>14</v>
      </c>
      <c r="U32" s="152">
        <f t="shared" si="40"/>
        <v>144</v>
      </c>
      <c r="V32" s="152">
        <f t="shared" si="40"/>
        <v>768</v>
      </c>
      <c r="W32" s="152">
        <f t="shared" si="40"/>
        <v>204</v>
      </c>
      <c r="X32" s="152">
        <f t="shared" si="40"/>
        <v>27</v>
      </c>
      <c r="Y32" s="152">
        <f t="shared" si="40"/>
        <v>564</v>
      </c>
      <c r="Z32" s="152">
        <f t="shared" si="40"/>
        <v>619</v>
      </c>
      <c r="AA32" s="152">
        <f t="shared" si="40"/>
        <v>79</v>
      </c>
      <c r="AB32" s="152">
        <f t="shared" si="40"/>
        <v>44</v>
      </c>
      <c r="AC32" s="152">
        <f t="shared" si="40"/>
        <v>540</v>
      </c>
      <c r="AD32" s="152">
        <f t="shared" si="40"/>
        <v>792</v>
      </c>
      <c r="AE32" s="152">
        <f t="shared" si="40"/>
        <v>0</v>
      </c>
      <c r="AF32" s="152">
        <f t="shared" si="40"/>
        <v>50</v>
      </c>
      <c r="AG32" s="152">
        <f t="shared" si="40"/>
        <v>792</v>
      </c>
      <c r="AH32" s="152">
        <f t="shared" si="40"/>
        <v>0</v>
      </c>
      <c r="AI32" s="152">
        <f t="shared" si="40"/>
        <v>30</v>
      </c>
      <c r="AJ32" s="152">
        <f t="shared" si="40"/>
        <v>72</v>
      </c>
      <c r="AK32" s="152">
        <f t="shared" si="40"/>
        <v>576</v>
      </c>
      <c r="AL32" s="152">
        <f t="shared" si="40"/>
        <v>0</v>
      </c>
      <c r="AM32" s="152">
        <f t="shared" si="40"/>
        <v>0</v>
      </c>
      <c r="AN32" s="152">
        <f t="shared" si="40"/>
        <v>0</v>
      </c>
      <c r="AO32" s="152">
        <f t="shared" si="40"/>
        <v>0</v>
      </c>
      <c r="AP32" s="152">
        <f t="shared" si="40"/>
        <v>512</v>
      </c>
      <c r="AQ32" s="152">
        <f t="shared" si="40"/>
        <v>796</v>
      </c>
      <c r="AR32" s="172">
        <f t="shared" si="40"/>
        <v>108</v>
      </c>
      <c r="AS32" s="152">
        <f t="shared" si="40"/>
        <v>624</v>
      </c>
    </row>
    <row r="33" spans="1:45" s="109" customFormat="1" x14ac:dyDescent="0.25">
      <c r="A33" s="153" t="s">
        <v>135</v>
      </c>
      <c r="B33" s="154" t="s">
        <v>44</v>
      </c>
      <c r="C33" s="158"/>
      <c r="D33" s="158"/>
      <c r="E33" s="158">
        <f>E34+E35+E36+E37+E38+E39+E40</f>
        <v>282</v>
      </c>
      <c r="F33" s="158">
        <f t="shared" ref="F33:AK33" si="41">F34+F35+F36+F37+F38+F39+F40</f>
        <v>73</v>
      </c>
      <c r="G33" s="158">
        <f t="shared" si="41"/>
        <v>17</v>
      </c>
      <c r="H33" s="158">
        <f t="shared" si="41"/>
        <v>192</v>
      </c>
      <c r="I33" s="159">
        <f t="shared" si="41"/>
        <v>0</v>
      </c>
      <c r="J33" s="158">
        <f t="shared" si="41"/>
        <v>75</v>
      </c>
      <c r="K33" s="158">
        <f t="shared" si="41"/>
        <v>25</v>
      </c>
      <c r="L33" s="158">
        <f t="shared" si="41"/>
        <v>5</v>
      </c>
      <c r="M33" s="158">
        <f t="shared" si="41"/>
        <v>50</v>
      </c>
      <c r="N33" s="158">
        <f t="shared" si="41"/>
        <v>51</v>
      </c>
      <c r="O33" s="158">
        <f t="shared" si="41"/>
        <v>17</v>
      </c>
      <c r="P33" s="158">
        <f t="shared" si="41"/>
        <v>3</v>
      </c>
      <c r="Q33" s="158">
        <f t="shared" si="41"/>
        <v>34</v>
      </c>
      <c r="R33" s="158">
        <f t="shared" si="41"/>
        <v>135</v>
      </c>
      <c r="S33" s="158">
        <f t="shared" si="41"/>
        <v>45</v>
      </c>
      <c r="T33" s="158">
        <f t="shared" si="41"/>
        <v>9</v>
      </c>
      <c r="U33" s="158">
        <f t="shared" si="41"/>
        <v>90</v>
      </c>
      <c r="V33" s="158">
        <f t="shared" si="41"/>
        <v>240</v>
      </c>
      <c r="W33" s="158">
        <f t="shared" si="41"/>
        <v>80</v>
      </c>
      <c r="X33" s="158">
        <f t="shared" si="41"/>
        <v>13</v>
      </c>
      <c r="Y33" s="158">
        <f t="shared" si="41"/>
        <v>160</v>
      </c>
      <c r="Z33" s="158">
        <f t="shared" si="41"/>
        <v>0</v>
      </c>
      <c r="AA33" s="158">
        <f t="shared" si="41"/>
        <v>0</v>
      </c>
      <c r="AB33" s="158">
        <f t="shared" si="41"/>
        <v>0</v>
      </c>
      <c r="AC33" s="158">
        <f t="shared" si="41"/>
        <v>0</v>
      </c>
      <c r="AD33" s="158">
        <f t="shared" si="41"/>
        <v>0</v>
      </c>
      <c r="AE33" s="158">
        <f t="shared" si="41"/>
        <v>0</v>
      </c>
      <c r="AF33" s="158">
        <f t="shared" si="41"/>
        <v>0</v>
      </c>
      <c r="AG33" s="158">
        <f t="shared" si="41"/>
        <v>0</v>
      </c>
      <c r="AH33" s="158"/>
      <c r="AI33" s="158">
        <f>+AI34+AI35+AI36</f>
        <v>12</v>
      </c>
      <c r="AJ33" s="158">
        <f t="shared" si="41"/>
        <v>0</v>
      </c>
      <c r="AK33" s="160">
        <f t="shared" si="41"/>
        <v>216</v>
      </c>
      <c r="AL33" s="160"/>
      <c r="AM33" s="155"/>
      <c r="AN33" s="155"/>
      <c r="AO33" s="155">
        <f>SUM(AO34:AO40)</f>
        <v>0</v>
      </c>
      <c r="AP33" s="155">
        <f>SUM(AP34:AP40)</f>
        <v>128</v>
      </c>
      <c r="AQ33" s="155">
        <f>SUM(AQ34:AQ40)</f>
        <v>64</v>
      </c>
      <c r="AR33" s="173">
        <f t="shared" ref="AR33:AS33" si="42">SUM(AR34:AR40)</f>
        <v>0</v>
      </c>
      <c r="AS33" s="155">
        <f t="shared" si="42"/>
        <v>192</v>
      </c>
    </row>
    <row r="34" spans="1:45" s="109" customFormat="1" ht="31.5" x14ac:dyDescent="0.25">
      <c r="A34" s="119" t="s">
        <v>45</v>
      </c>
      <c r="B34" s="132" t="s">
        <v>136</v>
      </c>
      <c r="C34" s="133"/>
      <c r="D34" s="124">
        <v>3</v>
      </c>
      <c r="E34" s="112">
        <v>47</v>
      </c>
      <c r="F34" s="112">
        <v>12</v>
      </c>
      <c r="G34" s="112">
        <v>3</v>
      </c>
      <c r="H34" s="113">
        <v>32</v>
      </c>
      <c r="I34" s="125"/>
      <c r="J34" s="126">
        <f t="shared" ref="J34:J40" si="43">K34+M34</f>
        <v>0</v>
      </c>
      <c r="K34" s="112"/>
      <c r="L34" s="112"/>
      <c r="M34" s="112"/>
      <c r="N34" s="112">
        <f t="shared" ref="N34:N40" si="44">O34+Q34</f>
        <v>51</v>
      </c>
      <c r="O34" s="112">
        <v>17</v>
      </c>
      <c r="P34" s="112">
        <v>3</v>
      </c>
      <c r="Q34" s="112">
        <v>34</v>
      </c>
      <c r="R34" s="112">
        <f t="shared" ref="R34:R40" si="45">S34+U34</f>
        <v>0</v>
      </c>
      <c r="S34" s="112"/>
      <c r="T34" s="112"/>
      <c r="U34" s="112"/>
      <c r="V34" s="112">
        <f t="shared" ref="V34:V40" si="46">W34+Y34</f>
        <v>0</v>
      </c>
      <c r="W34" s="112"/>
      <c r="X34" s="112"/>
      <c r="Y34" s="112"/>
      <c r="Z34" s="112">
        <f t="shared" ref="Z34:Z40" si="47">AA34+AC34</f>
        <v>0</v>
      </c>
      <c r="AA34" s="112"/>
      <c r="AB34" s="112"/>
      <c r="AC34" s="112"/>
      <c r="AD34" s="112">
        <f t="shared" ref="AD34:AD40" si="48">AE34+AG34</f>
        <v>0</v>
      </c>
      <c r="AE34" s="112"/>
      <c r="AF34" s="112"/>
      <c r="AG34" s="112"/>
      <c r="AH34" s="112"/>
      <c r="AI34" s="112"/>
      <c r="AJ34" s="112"/>
      <c r="AK34" s="113">
        <v>36</v>
      </c>
      <c r="AL34" s="113"/>
      <c r="AM34" s="112"/>
      <c r="AN34" s="112"/>
      <c r="AO34" s="112"/>
      <c r="AP34" s="112">
        <v>32</v>
      </c>
      <c r="AQ34" s="107"/>
      <c r="AR34" s="171"/>
      <c r="AS34" s="107">
        <v>32</v>
      </c>
    </row>
    <row r="35" spans="1:45" s="109" customFormat="1" x14ac:dyDescent="0.25">
      <c r="A35" s="119" t="s">
        <v>46</v>
      </c>
      <c r="B35" s="132" t="s">
        <v>137</v>
      </c>
      <c r="C35" s="179">
        <v>3</v>
      </c>
      <c r="D35" s="133"/>
      <c r="E35" s="112">
        <v>48</v>
      </c>
      <c r="F35" s="112">
        <v>13</v>
      </c>
      <c r="G35" s="112">
        <v>3</v>
      </c>
      <c r="H35" s="113">
        <v>32</v>
      </c>
      <c r="I35" s="125"/>
      <c r="J35" s="126">
        <f t="shared" si="43"/>
        <v>0</v>
      </c>
      <c r="K35" s="112"/>
      <c r="L35" s="112"/>
      <c r="M35" s="112"/>
      <c r="N35" s="112">
        <f t="shared" si="44"/>
        <v>0</v>
      </c>
      <c r="O35" s="112"/>
      <c r="P35" s="112"/>
      <c r="Q35" s="112"/>
      <c r="R35" s="112">
        <f t="shared" si="45"/>
        <v>81</v>
      </c>
      <c r="S35" s="112">
        <v>27</v>
      </c>
      <c r="T35" s="112">
        <v>5</v>
      </c>
      <c r="U35" s="112">
        <v>54</v>
      </c>
      <c r="V35" s="112">
        <f t="shared" si="46"/>
        <v>0</v>
      </c>
      <c r="W35" s="112"/>
      <c r="X35" s="112"/>
      <c r="Y35" s="112"/>
      <c r="Z35" s="112">
        <f t="shared" si="47"/>
        <v>0</v>
      </c>
      <c r="AA35" s="112"/>
      <c r="AB35" s="112"/>
      <c r="AC35" s="112"/>
      <c r="AD35" s="112">
        <f t="shared" si="48"/>
        <v>0</v>
      </c>
      <c r="AE35" s="112"/>
      <c r="AF35" s="112"/>
      <c r="AG35" s="112"/>
      <c r="AH35" s="112"/>
      <c r="AI35" s="112">
        <v>6</v>
      </c>
      <c r="AJ35" s="112"/>
      <c r="AK35" s="113">
        <v>36</v>
      </c>
      <c r="AL35" s="113"/>
      <c r="AM35" s="112"/>
      <c r="AN35" s="112"/>
      <c r="AO35" s="112"/>
      <c r="AP35" s="112">
        <v>32</v>
      </c>
      <c r="AQ35" s="107"/>
      <c r="AR35" s="171"/>
      <c r="AS35" s="107">
        <v>32</v>
      </c>
    </row>
    <row r="36" spans="1:45" s="109" customFormat="1" x14ac:dyDescent="0.25">
      <c r="A36" s="119" t="s">
        <v>47</v>
      </c>
      <c r="B36" s="132" t="s">
        <v>138</v>
      </c>
      <c r="C36" s="179">
        <v>3</v>
      </c>
      <c r="D36" s="133"/>
      <c r="E36" s="112">
        <v>47</v>
      </c>
      <c r="F36" s="112">
        <v>12</v>
      </c>
      <c r="G36" s="112">
        <v>3</v>
      </c>
      <c r="H36" s="113">
        <v>32</v>
      </c>
      <c r="I36" s="125"/>
      <c r="J36" s="126">
        <f t="shared" si="43"/>
        <v>75</v>
      </c>
      <c r="K36" s="112">
        <v>25</v>
      </c>
      <c r="L36" s="112">
        <v>5</v>
      </c>
      <c r="M36" s="112">
        <v>50</v>
      </c>
      <c r="N36" s="112">
        <f t="shared" si="44"/>
        <v>0</v>
      </c>
      <c r="O36" s="112"/>
      <c r="P36" s="112"/>
      <c r="Q36" s="112"/>
      <c r="R36" s="112">
        <f t="shared" si="45"/>
        <v>0</v>
      </c>
      <c r="S36" s="112"/>
      <c r="T36" s="112"/>
      <c r="U36" s="112"/>
      <c r="V36" s="112">
        <f t="shared" si="46"/>
        <v>0</v>
      </c>
      <c r="W36" s="112"/>
      <c r="X36" s="112"/>
      <c r="Y36" s="112"/>
      <c r="Z36" s="112">
        <f t="shared" si="47"/>
        <v>0</v>
      </c>
      <c r="AA36" s="112"/>
      <c r="AB36" s="112"/>
      <c r="AC36" s="112"/>
      <c r="AD36" s="112">
        <f t="shared" si="48"/>
        <v>0</v>
      </c>
      <c r="AE36" s="112"/>
      <c r="AF36" s="112"/>
      <c r="AG36" s="112"/>
      <c r="AH36" s="112"/>
      <c r="AI36" s="112">
        <v>6</v>
      </c>
      <c r="AJ36" s="112"/>
      <c r="AK36" s="113">
        <v>36</v>
      </c>
      <c r="AL36" s="113"/>
      <c r="AM36" s="107"/>
      <c r="AN36" s="107"/>
      <c r="AO36" s="107"/>
      <c r="AP36" s="107">
        <v>32</v>
      </c>
      <c r="AQ36" s="107"/>
      <c r="AR36" s="171"/>
      <c r="AS36" s="107">
        <v>32</v>
      </c>
    </row>
    <row r="37" spans="1:45" s="109" customFormat="1" ht="31.5" x14ac:dyDescent="0.25">
      <c r="A37" s="119" t="s">
        <v>48</v>
      </c>
      <c r="B37" s="132" t="s">
        <v>139</v>
      </c>
      <c r="C37" s="179"/>
      <c r="D37" s="124">
        <v>3</v>
      </c>
      <c r="E37" s="112">
        <v>46</v>
      </c>
      <c r="F37" s="112">
        <v>12</v>
      </c>
      <c r="G37" s="112">
        <v>2</v>
      </c>
      <c r="H37" s="113">
        <v>32</v>
      </c>
      <c r="I37" s="125"/>
      <c r="J37" s="126">
        <f t="shared" si="43"/>
        <v>0</v>
      </c>
      <c r="K37" s="112"/>
      <c r="L37" s="112"/>
      <c r="M37" s="112"/>
      <c r="N37" s="112">
        <f t="shared" si="44"/>
        <v>0</v>
      </c>
      <c r="O37" s="112"/>
      <c r="P37" s="112"/>
      <c r="Q37" s="112"/>
      <c r="R37" s="112">
        <f t="shared" si="45"/>
        <v>0</v>
      </c>
      <c r="S37" s="112"/>
      <c r="T37" s="112"/>
      <c r="U37" s="112"/>
      <c r="V37" s="112">
        <f t="shared" si="46"/>
        <v>51</v>
      </c>
      <c r="W37" s="112">
        <v>17</v>
      </c>
      <c r="X37" s="112">
        <v>3</v>
      </c>
      <c r="Y37" s="112">
        <v>34</v>
      </c>
      <c r="Z37" s="112">
        <f t="shared" si="47"/>
        <v>0</v>
      </c>
      <c r="AA37" s="112"/>
      <c r="AB37" s="112"/>
      <c r="AC37" s="112"/>
      <c r="AD37" s="112">
        <f t="shared" si="48"/>
        <v>0</v>
      </c>
      <c r="AE37" s="112"/>
      <c r="AF37" s="112"/>
      <c r="AG37" s="112"/>
      <c r="AH37" s="112"/>
      <c r="AI37" s="112"/>
      <c r="AJ37" s="112"/>
      <c r="AK37" s="113">
        <v>36</v>
      </c>
      <c r="AL37" s="113"/>
      <c r="AM37" s="107"/>
      <c r="AN37" s="107"/>
      <c r="AO37" s="107"/>
      <c r="AP37" s="107">
        <v>32</v>
      </c>
      <c r="AQ37" s="107"/>
      <c r="AR37" s="171"/>
      <c r="AS37" s="107">
        <v>32</v>
      </c>
    </row>
    <row r="38" spans="1:45" s="109" customFormat="1" x14ac:dyDescent="0.25">
      <c r="A38" s="119" t="s">
        <v>49</v>
      </c>
      <c r="B38" s="132" t="s">
        <v>140</v>
      </c>
      <c r="C38" s="179"/>
      <c r="D38" s="133">
        <v>4</v>
      </c>
      <c r="E38" s="112">
        <v>47</v>
      </c>
      <c r="F38" s="112">
        <v>12</v>
      </c>
      <c r="G38" s="112">
        <v>3</v>
      </c>
      <c r="H38" s="113">
        <v>32</v>
      </c>
      <c r="I38" s="125"/>
      <c r="J38" s="126">
        <f t="shared" si="43"/>
        <v>0</v>
      </c>
      <c r="K38" s="112"/>
      <c r="L38" s="112"/>
      <c r="M38" s="112"/>
      <c r="N38" s="112">
        <f t="shared" si="44"/>
        <v>0</v>
      </c>
      <c r="O38" s="112"/>
      <c r="P38" s="112"/>
      <c r="Q38" s="112"/>
      <c r="R38" s="112">
        <f t="shared" si="45"/>
        <v>0</v>
      </c>
      <c r="S38" s="112"/>
      <c r="T38" s="112"/>
      <c r="U38" s="112"/>
      <c r="V38" s="112">
        <f t="shared" si="46"/>
        <v>78</v>
      </c>
      <c r="W38" s="112">
        <v>26</v>
      </c>
      <c r="X38" s="112">
        <v>3</v>
      </c>
      <c r="Y38" s="112">
        <v>52</v>
      </c>
      <c r="Z38" s="112">
        <f t="shared" si="47"/>
        <v>0</v>
      </c>
      <c r="AA38" s="112"/>
      <c r="AB38" s="112"/>
      <c r="AC38" s="112"/>
      <c r="AD38" s="112">
        <f t="shared" si="48"/>
        <v>0</v>
      </c>
      <c r="AE38" s="112"/>
      <c r="AF38" s="112"/>
      <c r="AG38" s="112"/>
      <c r="AH38" s="112"/>
      <c r="AI38" s="112"/>
      <c r="AJ38" s="112"/>
      <c r="AK38" s="113">
        <v>36</v>
      </c>
      <c r="AL38" s="113"/>
      <c r="AM38" s="107"/>
      <c r="AN38" s="107"/>
      <c r="AO38" s="107"/>
      <c r="AP38" s="107"/>
      <c r="AQ38" s="107">
        <v>32</v>
      </c>
      <c r="AR38" s="171"/>
      <c r="AS38" s="107">
        <v>32</v>
      </c>
    </row>
    <row r="39" spans="1:45" s="109" customFormat="1" x14ac:dyDescent="0.25">
      <c r="A39" s="119" t="s">
        <v>50</v>
      </c>
      <c r="B39" s="132" t="s">
        <v>59</v>
      </c>
      <c r="C39" s="179"/>
      <c r="D39" s="133">
        <v>4</v>
      </c>
      <c r="E39" s="112">
        <v>47</v>
      </c>
      <c r="F39" s="112">
        <v>12</v>
      </c>
      <c r="G39" s="112">
        <v>3</v>
      </c>
      <c r="H39" s="113">
        <v>32</v>
      </c>
      <c r="I39" s="125"/>
      <c r="J39" s="126">
        <f t="shared" si="43"/>
        <v>0</v>
      </c>
      <c r="K39" s="112"/>
      <c r="L39" s="112"/>
      <c r="M39" s="112"/>
      <c r="N39" s="112">
        <f t="shared" si="44"/>
        <v>0</v>
      </c>
      <c r="O39" s="112"/>
      <c r="P39" s="112"/>
      <c r="Q39" s="112"/>
      <c r="R39" s="112">
        <f t="shared" si="45"/>
        <v>54</v>
      </c>
      <c r="S39" s="112">
        <v>18</v>
      </c>
      <c r="T39" s="112">
        <v>4</v>
      </c>
      <c r="U39" s="112">
        <v>36</v>
      </c>
      <c r="V39" s="112">
        <f t="shared" si="46"/>
        <v>0</v>
      </c>
      <c r="W39" s="112"/>
      <c r="X39" s="112"/>
      <c r="Y39" s="112"/>
      <c r="Z39" s="112">
        <f t="shared" si="47"/>
        <v>0</v>
      </c>
      <c r="AA39" s="112"/>
      <c r="AB39" s="112"/>
      <c r="AC39" s="112"/>
      <c r="AD39" s="112">
        <f t="shared" si="48"/>
        <v>0</v>
      </c>
      <c r="AE39" s="112"/>
      <c r="AF39" s="112"/>
      <c r="AG39" s="112"/>
      <c r="AH39" s="112"/>
      <c r="AI39" s="112"/>
      <c r="AJ39" s="112"/>
      <c r="AK39" s="113">
        <v>36</v>
      </c>
      <c r="AL39" s="113"/>
      <c r="AM39" s="107"/>
      <c r="AN39" s="107"/>
      <c r="AO39" s="107"/>
      <c r="AP39" s="107"/>
      <c r="AQ39" s="107">
        <v>32</v>
      </c>
      <c r="AR39" s="171"/>
      <c r="AS39" s="107">
        <v>32</v>
      </c>
    </row>
    <row r="40" spans="1:45" s="109" customFormat="1" ht="38.25" hidden="1" customHeight="1" x14ac:dyDescent="0.25">
      <c r="A40" s="134"/>
      <c r="B40" s="132"/>
      <c r="C40" s="179"/>
      <c r="D40" s="133"/>
      <c r="E40" s="112"/>
      <c r="F40" s="112"/>
      <c r="G40" s="112"/>
      <c r="H40" s="113"/>
      <c r="I40" s="125"/>
      <c r="J40" s="126">
        <f t="shared" si="43"/>
        <v>0</v>
      </c>
      <c r="K40" s="112"/>
      <c r="L40" s="112"/>
      <c r="M40" s="112"/>
      <c r="N40" s="112">
        <f t="shared" si="44"/>
        <v>0</v>
      </c>
      <c r="O40" s="112"/>
      <c r="P40" s="112"/>
      <c r="Q40" s="112"/>
      <c r="R40" s="112">
        <f t="shared" si="45"/>
        <v>0</v>
      </c>
      <c r="S40" s="112"/>
      <c r="T40" s="112"/>
      <c r="U40" s="112"/>
      <c r="V40" s="112">
        <f t="shared" si="46"/>
        <v>111</v>
      </c>
      <c r="W40" s="112">
        <v>37</v>
      </c>
      <c r="X40" s="112">
        <v>7</v>
      </c>
      <c r="Y40" s="112">
        <v>74</v>
      </c>
      <c r="Z40" s="112">
        <f t="shared" si="47"/>
        <v>0</v>
      </c>
      <c r="AA40" s="112"/>
      <c r="AB40" s="112"/>
      <c r="AC40" s="112"/>
      <c r="AD40" s="112">
        <f t="shared" si="48"/>
        <v>0</v>
      </c>
      <c r="AE40" s="112"/>
      <c r="AF40" s="112"/>
      <c r="AG40" s="112"/>
      <c r="AH40" s="112"/>
      <c r="AI40" s="112"/>
      <c r="AJ40" s="112"/>
      <c r="AK40" s="113"/>
      <c r="AL40" s="113"/>
      <c r="AM40" s="107"/>
      <c r="AN40" s="107"/>
      <c r="AO40" s="107"/>
      <c r="AP40" s="107"/>
      <c r="AQ40" s="107"/>
      <c r="AR40" s="171"/>
      <c r="AS40" s="107"/>
    </row>
    <row r="41" spans="1:45" s="109" customFormat="1" x14ac:dyDescent="0.25">
      <c r="A41" s="153" t="s">
        <v>141</v>
      </c>
      <c r="B41" s="161" t="s">
        <v>51</v>
      </c>
      <c r="C41" s="180"/>
      <c r="D41" s="158"/>
      <c r="E41" s="158">
        <f>E42</f>
        <v>1291</v>
      </c>
      <c r="F41" s="158">
        <f t="shared" ref="F41:AS41" si="49">F42</f>
        <v>181</v>
      </c>
      <c r="G41" s="158">
        <f t="shared" si="49"/>
        <v>38</v>
      </c>
      <c r="H41" s="158">
        <f t="shared" si="49"/>
        <v>460</v>
      </c>
      <c r="I41" s="158">
        <f t="shared" si="49"/>
        <v>612</v>
      </c>
      <c r="J41" s="158">
        <f t="shared" si="49"/>
        <v>0</v>
      </c>
      <c r="K41" s="158">
        <f t="shared" si="49"/>
        <v>0</v>
      </c>
      <c r="L41" s="158">
        <f t="shared" si="49"/>
        <v>0</v>
      </c>
      <c r="M41" s="158">
        <f t="shared" si="49"/>
        <v>0</v>
      </c>
      <c r="N41" s="158">
        <f t="shared" si="49"/>
        <v>0</v>
      </c>
      <c r="O41" s="158">
        <f t="shared" si="49"/>
        <v>0</v>
      </c>
      <c r="P41" s="158">
        <f t="shared" si="49"/>
        <v>0</v>
      </c>
      <c r="Q41" s="158">
        <f t="shared" si="49"/>
        <v>0</v>
      </c>
      <c r="R41" s="158">
        <f t="shared" si="49"/>
        <v>80</v>
      </c>
      <c r="S41" s="158">
        <f t="shared" si="49"/>
        <v>26</v>
      </c>
      <c r="T41" s="158">
        <f t="shared" si="49"/>
        <v>5</v>
      </c>
      <c r="U41" s="158">
        <f t="shared" si="49"/>
        <v>54</v>
      </c>
      <c r="V41" s="158">
        <f t="shared" si="49"/>
        <v>440</v>
      </c>
      <c r="W41" s="158">
        <f t="shared" si="49"/>
        <v>80</v>
      </c>
      <c r="X41" s="158">
        <f t="shared" si="49"/>
        <v>14</v>
      </c>
      <c r="Y41" s="158">
        <f t="shared" si="49"/>
        <v>360</v>
      </c>
      <c r="Z41" s="158">
        <f t="shared" si="49"/>
        <v>619</v>
      </c>
      <c r="AA41" s="158">
        <f t="shared" si="49"/>
        <v>79</v>
      </c>
      <c r="AB41" s="158">
        <f t="shared" si="49"/>
        <v>44</v>
      </c>
      <c r="AC41" s="158">
        <f t="shared" si="49"/>
        <v>540</v>
      </c>
      <c r="AD41" s="158">
        <f t="shared" si="49"/>
        <v>792</v>
      </c>
      <c r="AE41" s="158">
        <f t="shared" si="49"/>
        <v>0</v>
      </c>
      <c r="AF41" s="158">
        <f t="shared" si="49"/>
        <v>50</v>
      </c>
      <c r="AG41" s="158">
        <f t="shared" si="49"/>
        <v>792</v>
      </c>
      <c r="AH41" s="158">
        <f t="shared" si="49"/>
        <v>0</v>
      </c>
      <c r="AI41" s="158">
        <f t="shared" si="49"/>
        <v>18</v>
      </c>
      <c r="AJ41" s="158">
        <f t="shared" si="49"/>
        <v>72</v>
      </c>
      <c r="AK41" s="158">
        <f t="shared" si="49"/>
        <v>316</v>
      </c>
      <c r="AL41" s="158">
        <f t="shared" si="49"/>
        <v>0</v>
      </c>
      <c r="AM41" s="158">
        <f t="shared" si="49"/>
        <v>0</v>
      </c>
      <c r="AN41" s="158">
        <f t="shared" si="49"/>
        <v>0</v>
      </c>
      <c r="AO41" s="158">
        <f t="shared" si="49"/>
        <v>0</v>
      </c>
      <c r="AP41" s="158">
        <f t="shared" si="49"/>
        <v>360</v>
      </c>
      <c r="AQ41" s="158">
        <f t="shared" si="49"/>
        <v>712</v>
      </c>
      <c r="AR41" s="174">
        <f t="shared" si="49"/>
        <v>108</v>
      </c>
      <c r="AS41" s="158">
        <f t="shared" si="49"/>
        <v>388</v>
      </c>
    </row>
    <row r="42" spans="1:45" s="109" customFormat="1" x14ac:dyDescent="0.25">
      <c r="A42" s="153" t="s">
        <v>142</v>
      </c>
      <c r="B42" s="161" t="s">
        <v>143</v>
      </c>
      <c r="C42" s="180"/>
      <c r="D42" s="158"/>
      <c r="E42" s="158">
        <f>E43+E50+E56+E61+E67</f>
        <v>1291</v>
      </c>
      <c r="F42" s="158">
        <f t="shared" ref="F42:AS42" si="50">F43+F50+F56+F61+F67</f>
        <v>181</v>
      </c>
      <c r="G42" s="158">
        <f t="shared" si="50"/>
        <v>38</v>
      </c>
      <c r="H42" s="158">
        <f t="shared" si="50"/>
        <v>460</v>
      </c>
      <c r="I42" s="158">
        <f t="shared" si="50"/>
        <v>612</v>
      </c>
      <c r="J42" s="158">
        <f t="shared" si="50"/>
        <v>0</v>
      </c>
      <c r="K42" s="158">
        <f t="shared" si="50"/>
        <v>0</v>
      </c>
      <c r="L42" s="158">
        <f t="shared" si="50"/>
        <v>0</v>
      </c>
      <c r="M42" s="158">
        <f t="shared" si="50"/>
        <v>0</v>
      </c>
      <c r="N42" s="158">
        <f t="shared" si="50"/>
        <v>0</v>
      </c>
      <c r="O42" s="158">
        <f t="shared" si="50"/>
        <v>0</v>
      </c>
      <c r="P42" s="158">
        <f t="shared" si="50"/>
        <v>0</v>
      </c>
      <c r="Q42" s="158">
        <f t="shared" si="50"/>
        <v>0</v>
      </c>
      <c r="R42" s="158">
        <f t="shared" si="50"/>
        <v>80</v>
      </c>
      <c r="S42" s="158">
        <f t="shared" si="50"/>
        <v>26</v>
      </c>
      <c r="T42" s="158">
        <f t="shared" si="50"/>
        <v>5</v>
      </c>
      <c r="U42" s="158">
        <f t="shared" si="50"/>
        <v>54</v>
      </c>
      <c r="V42" s="158">
        <f t="shared" si="50"/>
        <v>440</v>
      </c>
      <c r="W42" s="158">
        <f t="shared" si="50"/>
        <v>80</v>
      </c>
      <c r="X42" s="158">
        <f t="shared" si="50"/>
        <v>14</v>
      </c>
      <c r="Y42" s="158">
        <f t="shared" si="50"/>
        <v>360</v>
      </c>
      <c r="Z42" s="158">
        <f t="shared" si="50"/>
        <v>619</v>
      </c>
      <c r="AA42" s="158">
        <f t="shared" si="50"/>
        <v>79</v>
      </c>
      <c r="AB42" s="158">
        <f t="shared" si="50"/>
        <v>44</v>
      </c>
      <c r="AC42" s="158">
        <f t="shared" si="50"/>
        <v>540</v>
      </c>
      <c r="AD42" s="158">
        <f t="shared" si="50"/>
        <v>792</v>
      </c>
      <c r="AE42" s="158">
        <f t="shared" si="50"/>
        <v>0</v>
      </c>
      <c r="AF42" s="158">
        <f t="shared" si="50"/>
        <v>50</v>
      </c>
      <c r="AG42" s="158">
        <f t="shared" si="50"/>
        <v>792</v>
      </c>
      <c r="AH42" s="158">
        <f t="shared" si="50"/>
        <v>0</v>
      </c>
      <c r="AI42" s="158">
        <f t="shared" si="50"/>
        <v>18</v>
      </c>
      <c r="AJ42" s="158">
        <f t="shared" si="50"/>
        <v>72</v>
      </c>
      <c r="AK42" s="158">
        <f t="shared" si="50"/>
        <v>316</v>
      </c>
      <c r="AL42" s="158">
        <f t="shared" si="50"/>
        <v>0</v>
      </c>
      <c r="AM42" s="158">
        <f t="shared" si="50"/>
        <v>0</v>
      </c>
      <c r="AN42" s="158">
        <f t="shared" si="50"/>
        <v>0</v>
      </c>
      <c r="AO42" s="158">
        <f t="shared" si="50"/>
        <v>0</v>
      </c>
      <c r="AP42" s="158">
        <f t="shared" si="50"/>
        <v>360</v>
      </c>
      <c r="AQ42" s="158">
        <f t="shared" si="50"/>
        <v>712</v>
      </c>
      <c r="AR42" s="174">
        <f t="shared" si="50"/>
        <v>108</v>
      </c>
      <c r="AS42" s="158">
        <f t="shared" si="50"/>
        <v>388</v>
      </c>
    </row>
    <row r="43" spans="1:45" s="109" customFormat="1" x14ac:dyDescent="0.25">
      <c r="A43" s="153" t="s">
        <v>144</v>
      </c>
      <c r="B43" s="162" t="s">
        <v>145</v>
      </c>
      <c r="C43" s="180"/>
      <c r="D43" s="158"/>
      <c r="E43" s="158">
        <f>E44+E45+E47+E48+E49+E46</f>
        <v>380</v>
      </c>
      <c r="F43" s="158">
        <f t="shared" ref="F43:AS43" si="51">F44+F45+F47+F48+F49+F46</f>
        <v>48</v>
      </c>
      <c r="G43" s="158">
        <f t="shared" si="51"/>
        <v>12</v>
      </c>
      <c r="H43" s="158">
        <f t="shared" si="51"/>
        <v>140</v>
      </c>
      <c r="I43" s="158">
        <f t="shared" si="51"/>
        <v>180</v>
      </c>
      <c r="J43" s="158">
        <f t="shared" si="51"/>
        <v>0</v>
      </c>
      <c r="K43" s="158">
        <f t="shared" si="51"/>
        <v>0</v>
      </c>
      <c r="L43" s="158">
        <f t="shared" si="51"/>
        <v>0</v>
      </c>
      <c r="M43" s="158">
        <f t="shared" si="51"/>
        <v>0</v>
      </c>
      <c r="N43" s="158">
        <f t="shared" si="51"/>
        <v>0</v>
      </c>
      <c r="O43" s="158">
        <f t="shared" si="51"/>
        <v>0</v>
      </c>
      <c r="P43" s="158">
        <f t="shared" si="51"/>
        <v>0</v>
      </c>
      <c r="Q43" s="158">
        <f t="shared" si="51"/>
        <v>0</v>
      </c>
      <c r="R43" s="158">
        <f t="shared" si="51"/>
        <v>0</v>
      </c>
      <c r="S43" s="158">
        <f t="shared" si="51"/>
        <v>0</v>
      </c>
      <c r="T43" s="158">
        <f t="shared" si="51"/>
        <v>0</v>
      </c>
      <c r="U43" s="158">
        <f t="shared" si="51"/>
        <v>0</v>
      </c>
      <c r="V43" s="158">
        <f t="shared" si="51"/>
        <v>0</v>
      </c>
      <c r="W43" s="158">
        <f t="shared" si="51"/>
        <v>0</v>
      </c>
      <c r="X43" s="158">
        <f t="shared" si="51"/>
        <v>0</v>
      </c>
      <c r="Y43" s="158">
        <f t="shared" si="51"/>
        <v>0</v>
      </c>
      <c r="Z43" s="158">
        <f t="shared" si="51"/>
        <v>222</v>
      </c>
      <c r="AA43" s="158">
        <f t="shared" si="51"/>
        <v>40</v>
      </c>
      <c r="AB43" s="158">
        <f t="shared" si="51"/>
        <v>24</v>
      </c>
      <c r="AC43" s="158">
        <f t="shared" si="51"/>
        <v>182</v>
      </c>
      <c r="AD43" s="158">
        <f t="shared" si="51"/>
        <v>288</v>
      </c>
      <c r="AE43" s="158">
        <f t="shared" si="51"/>
        <v>0</v>
      </c>
      <c r="AF43" s="158">
        <f t="shared" si="51"/>
        <v>0</v>
      </c>
      <c r="AG43" s="158">
        <f t="shared" si="51"/>
        <v>288</v>
      </c>
      <c r="AH43" s="158">
        <f t="shared" si="51"/>
        <v>0</v>
      </c>
      <c r="AI43" s="158">
        <f t="shared" si="51"/>
        <v>6</v>
      </c>
      <c r="AJ43" s="158">
        <f t="shared" si="51"/>
        <v>0</v>
      </c>
      <c r="AK43" s="158">
        <f t="shared" si="51"/>
        <v>104</v>
      </c>
      <c r="AL43" s="158">
        <f t="shared" si="51"/>
        <v>0</v>
      </c>
      <c r="AM43" s="158">
        <f t="shared" si="51"/>
        <v>0</v>
      </c>
      <c r="AN43" s="158">
        <f t="shared" si="51"/>
        <v>0</v>
      </c>
      <c r="AO43" s="158">
        <f t="shared" si="51"/>
        <v>0</v>
      </c>
      <c r="AP43" s="158">
        <f t="shared" si="51"/>
        <v>80</v>
      </c>
      <c r="AQ43" s="158">
        <f t="shared" si="51"/>
        <v>240</v>
      </c>
      <c r="AR43" s="174">
        <f t="shared" si="51"/>
        <v>0</v>
      </c>
      <c r="AS43" s="158">
        <f t="shared" si="51"/>
        <v>140</v>
      </c>
    </row>
    <row r="44" spans="1:45" s="109" customFormat="1" ht="31.5" x14ac:dyDescent="0.25">
      <c r="A44" s="119" t="s">
        <v>52</v>
      </c>
      <c r="B44" s="135" t="s">
        <v>146</v>
      </c>
      <c r="C44" s="179"/>
      <c r="D44" s="124">
        <v>4</v>
      </c>
      <c r="E44" s="112">
        <v>77</v>
      </c>
      <c r="F44" s="112">
        <v>20</v>
      </c>
      <c r="G44" s="112">
        <v>5</v>
      </c>
      <c r="H44" s="112">
        <f t="shared" ref="H44:H49" si="52">M44+Q44+U44+Y44+AC44+AG44</f>
        <v>52</v>
      </c>
      <c r="I44" s="112"/>
      <c r="J44" s="112">
        <f t="shared" ref="J44:J49" si="53">K44+M44</f>
        <v>0</v>
      </c>
      <c r="K44" s="112"/>
      <c r="L44" s="112"/>
      <c r="M44" s="112"/>
      <c r="N44" s="112">
        <f t="shared" ref="N44:N49" si="54">O44+Q44</f>
        <v>0</v>
      </c>
      <c r="O44" s="112"/>
      <c r="P44" s="112"/>
      <c r="Q44" s="112"/>
      <c r="R44" s="112">
        <f t="shared" ref="R44:R49" si="55">S44+U44</f>
        <v>0</v>
      </c>
      <c r="S44" s="112"/>
      <c r="T44" s="112"/>
      <c r="U44" s="112"/>
      <c r="V44" s="112">
        <f t="shared" ref="V44:V49" si="56">W44+Y44</f>
        <v>0</v>
      </c>
      <c r="W44" s="112"/>
      <c r="X44" s="112"/>
      <c r="Y44" s="112"/>
      <c r="Z44" s="112">
        <f t="shared" ref="Z44:Z49" si="57">AA44+AC44</f>
        <v>72</v>
      </c>
      <c r="AA44" s="112">
        <v>20</v>
      </c>
      <c r="AB44" s="112">
        <v>12</v>
      </c>
      <c r="AC44" s="112">
        <v>52</v>
      </c>
      <c r="AD44" s="112">
        <f t="shared" ref="AD44:AD49" si="58">AE44+AG44</f>
        <v>0</v>
      </c>
      <c r="AE44" s="112"/>
      <c r="AF44" s="112"/>
      <c r="AG44" s="112"/>
      <c r="AH44" s="112"/>
      <c r="AI44" s="112"/>
      <c r="AJ44" s="112"/>
      <c r="AK44" s="113">
        <v>52</v>
      </c>
      <c r="AL44" s="113"/>
      <c r="AM44" s="107"/>
      <c r="AN44" s="107"/>
      <c r="AO44" s="107"/>
      <c r="AP44" s="107">
        <v>28</v>
      </c>
      <c r="AQ44" s="107">
        <v>24</v>
      </c>
      <c r="AR44" s="171"/>
      <c r="AS44" s="107">
        <v>52</v>
      </c>
    </row>
    <row r="45" spans="1:45" s="109" customFormat="1" ht="31.5" x14ac:dyDescent="0.25">
      <c r="A45" s="107" t="s">
        <v>60</v>
      </c>
      <c r="B45" s="132" t="s">
        <v>147</v>
      </c>
      <c r="C45" s="112">
        <v>3</v>
      </c>
      <c r="D45" s="133"/>
      <c r="E45" s="112">
        <v>77</v>
      </c>
      <c r="F45" s="112">
        <v>20</v>
      </c>
      <c r="G45" s="112">
        <v>5</v>
      </c>
      <c r="H45" s="112">
        <v>52</v>
      </c>
      <c r="I45" s="112"/>
      <c r="J45" s="112">
        <f t="shared" si="53"/>
        <v>0</v>
      </c>
      <c r="K45" s="112"/>
      <c r="L45" s="112"/>
      <c r="M45" s="112"/>
      <c r="N45" s="112">
        <f t="shared" si="54"/>
        <v>0</v>
      </c>
      <c r="O45" s="112"/>
      <c r="P45" s="112"/>
      <c r="Q45" s="112"/>
      <c r="R45" s="112">
        <f t="shared" si="55"/>
        <v>0</v>
      </c>
      <c r="S45" s="112"/>
      <c r="T45" s="112"/>
      <c r="U45" s="112"/>
      <c r="V45" s="112">
        <f t="shared" si="56"/>
        <v>0</v>
      </c>
      <c r="W45" s="112"/>
      <c r="X45" s="112"/>
      <c r="Y45" s="112"/>
      <c r="Z45" s="112">
        <f t="shared" si="57"/>
        <v>72</v>
      </c>
      <c r="AA45" s="112">
        <v>20</v>
      </c>
      <c r="AB45" s="112">
        <v>12</v>
      </c>
      <c r="AC45" s="112">
        <v>52</v>
      </c>
      <c r="AD45" s="112">
        <f t="shared" si="58"/>
        <v>0</v>
      </c>
      <c r="AE45" s="112"/>
      <c r="AF45" s="112"/>
      <c r="AG45" s="112"/>
      <c r="AH45" s="112"/>
      <c r="AI45" s="112">
        <v>6</v>
      </c>
      <c r="AJ45" s="112"/>
      <c r="AK45" s="113">
        <v>52</v>
      </c>
      <c r="AL45" s="113"/>
      <c r="AM45" s="107"/>
      <c r="AN45" s="107"/>
      <c r="AO45" s="107"/>
      <c r="AP45" s="107">
        <v>52</v>
      </c>
      <c r="AQ45" s="107"/>
      <c r="AR45" s="171"/>
      <c r="AS45" s="107">
        <v>52</v>
      </c>
    </row>
    <row r="46" spans="1:45" s="109" customFormat="1" x14ac:dyDescent="0.25">
      <c r="A46" s="107" t="s">
        <v>148</v>
      </c>
      <c r="B46" s="118" t="s">
        <v>149</v>
      </c>
      <c r="C46" s="112"/>
      <c r="D46" s="112"/>
      <c r="E46" s="112">
        <v>46</v>
      </c>
      <c r="F46" s="112">
        <v>8</v>
      </c>
      <c r="G46" s="112">
        <v>2</v>
      </c>
      <c r="H46" s="112">
        <v>36</v>
      </c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3"/>
      <c r="AL46" s="113"/>
      <c r="AM46" s="107"/>
      <c r="AN46" s="107"/>
      <c r="AO46" s="107"/>
      <c r="AP46" s="107"/>
      <c r="AQ46" s="107">
        <v>36</v>
      </c>
      <c r="AR46" s="171"/>
      <c r="AS46" s="107">
        <v>36</v>
      </c>
    </row>
    <row r="47" spans="1:45" s="109" customFormat="1" x14ac:dyDescent="0.25">
      <c r="A47" s="107" t="s">
        <v>53</v>
      </c>
      <c r="B47" s="132" t="s">
        <v>61</v>
      </c>
      <c r="C47" s="112"/>
      <c r="D47" s="112"/>
      <c r="E47" s="112">
        <v>36</v>
      </c>
      <c r="F47" s="112">
        <f t="shared" ref="F47:F49" si="59">K47+O47+S47+W47+AA47+AE47</f>
        <v>0</v>
      </c>
      <c r="G47" s="112">
        <f t="shared" ref="G47:G49" si="60">L47+P47+T47+X47+AB47+AF47</f>
        <v>0</v>
      </c>
      <c r="H47" s="112"/>
      <c r="I47" s="112">
        <v>36</v>
      </c>
      <c r="J47" s="112">
        <f t="shared" si="53"/>
        <v>0</v>
      </c>
      <c r="K47" s="112"/>
      <c r="L47" s="112"/>
      <c r="M47" s="112"/>
      <c r="N47" s="112">
        <f t="shared" si="54"/>
        <v>0</v>
      </c>
      <c r="O47" s="112"/>
      <c r="P47" s="112"/>
      <c r="Q47" s="112"/>
      <c r="R47" s="112">
        <f t="shared" si="55"/>
        <v>0</v>
      </c>
      <c r="S47" s="112"/>
      <c r="T47" s="112"/>
      <c r="U47" s="112"/>
      <c r="V47" s="112">
        <f t="shared" si="56"/>
        <v>0</v>
      </c>
      <c r="W47" s="112"/>
      <c r="X47" s="112"/>
      <c r="Y47" s="112"/>
      <c r="Z47" s="112">
        <f t="shared" si="57"/>
        <v>78</v>
      </c>
      <c r="AA47" s="112"/>
      <c r="AB47" s="112"/>
      <c r="AC47" s="112">
        <v>78</v>
      </c>
      <c r="AD47" s="112">
        <f t="shared" si="58"/>
        <v>0</v>
      </c>
      <c r="AE47" s="112"/>
      <c r="AF47" s="112"/>
      <c r="AG47" s="112"/>
      <c r="AH47" s="112"/>
      <c r="AI47" s="112"/>
      <c r="AJ47" s="112"/>
      <c r="AK47" s="113"/>
      <c r="AL47" s="113"/>
      <c r="AM47" s="107"/>
      <c r="AN47" s="107"/>
      <c r="AO47" s="107"/>
      <c r="AP47" s="107"/>
      <c r="AQ47" s="107">
        <v>36</v>
      </c>
      <c r="AR47" s="171"/>
      <c r="AS47" s="107"/>
    </row>
    <row r="48" spans="1:45" s="109" customFormat="1" x14ac:dyDescent="0.25">
      <c r="A48" s="107" t="s">
        <v>62</v>
      </c>
      <c r="B48" s="132" t="s">
        <v>63</v>
      </c>
      <c r="C48" s="112"/>
      <c r="D48" s="112"/>
      <c r="E48" s="112">
        <v>144</v>
      </c>
      <c r="F48" s="112">
        <f t="shared" si="59"/>
        <v>0</v>
      </c>
      <c r="G48" s="112">
        <f t="shared" si="60"/>
        <v>0</v>
      </c>
      <c r="H48" s="112"/>
      <c r="I48" s="112">
        <v>144</v>
      </c>
      <c r="J48" s="112">
        <f t="shared" si="53"/>
        <v>0</v>
      </c>
      <c r="K48" s="112"/>
      <c r="L48" s="112"/>
      <c r="M48" s="112"/>
      <c r="N48" s="112">
        <f t="shared" si="54"/>
        <v>0</v>
      </c>
      <c r="O48" s="112"/>
      <c r="P48" s="112"/>
      <c r="Q48" s="112"/>
      <c r="R48" s="112">
        <f t="shared" si="55"/>
        <v>0</v>
      </c>
      <c r="S48" s="112"/>
      <c r="T48" s="112"/>
      <c r="U48" s="112"/>
      <c r="V48" s="112">
        <f t="shared" si="56"/>
        <v>0</v>
      </c>
      <c r="W48" s="112"/>
      <c r="X48" s="112"/>
      <c r="Y48" s="112"/>
      <c r="Z48" s="112">
        <f t="shared" si="57"/>
        <v>0</v>
      </c>
      <c r="AA48" s="112"/>
      <c r="AB48" s="112"/>
      <c r="AC48" s="112"/>
      <c r="AD48" s="112">
        <f t="shared" si="58"/>
        <v>288</v>
      </c>
      <c r="AE48" s="112"/>
      <c r="AF48" s="112"/>
      <c r="AG48" s="112">
        <v>288</v>
      </c>
      <c r="AH48" s="112"/>
      <c r="AI48" s="112"/>
      <c r="AJ48" s="112"/>
      <c r="AK48" s="113"/>
      <c r="AL48" s="113"/>
      <c r="AM48" s="107"/>
      <c r="AN48" s="107"/>
      <c r="AO48" s="107"/>
      <c r="AP48" s="107"/>
      <c r="AQ48" s="107">
        <v>144</v>
      </c>
      <c r="AR48" s="171"/>
      <c r="AS48" s="107"/>
    </row>
    <row r="49" spans="1:45" s="109" customFormat="1" x14ac:dyDescent="0.25">
      <c r="A49" s="107" t="s">
        <v>150</v>
      </c>
      <c r="B49" s="132" t="s">
        <v>151</v>
      </c>
      <c r="C49" s="112"/>
      <c r="D49" s="112"/>
      <c r="E49" s="112">
        <f>J49+N49+R49+V49+Z49+AD49</f>
        <v>0</v>
      </c>
      <c r="F49" s="112">
        <f t="shared" si="59"/>
        <v>0</v>
      </c>
      <c r="G49" s="112">
        <f t="shared" si="60"/>
        <v>0</v>
      </c>
      <c r="H49" s="112">
        <f t="shared" si="52"/>
        <v>0</v>
      </c>
      <c r="I49" s="112"/>
      <c r="J49" s="112">
        <f t="shared" si="53"/>
        <v>0</v>
      </c>
      <c r="K49" s="112"/>
      <c r="L49" s="112"/>
      <c r="M49" s="112"/>
      <c r="N49" s="112">
        <f t="shared" si="54"/>
        <v>0</v>
      </c>
      <c r="O49" s="112"/>
      <c r="P49" s="112"/>
      <c r="Q49" s="112"/>
      <c r="R49" s="112">
        <f t="shared" si="55"/>
        <v>0</v>
      </c>
      <c r="S49" s="112"/>
      <c r="T49" s="112"/>
      <c r="U49" s="112"/>
      <c r="V49" s="112">
        <f t="shared" si="56"/>
        <v>0</v>
      </c>
      <c r="W49" s="112"/>
      <c r="X49" s="112"/>
      <c r="Y49" s="112"/>
      <c r="Z49" s="112">
        <f t="shared" si="57"/>
        <v>0</v>
      </c>
      <c r="AA49" s="112"/>
      <c r="AB49" s="112"/>
      <c r="AC49" s="112"/>
      <c r="AD49" s="112">
        <f t="shared" si="58"/>
        <v>0</v>
      </c>
      <c r="AE49" s="112"/>
      <c r="AF49" s="112"/>
      <c r="AG49" s="112"/>
      <c r="AH49" s="112"/>
      <c r="AI49" s="112"/>
      <c r="AJ49" s="112"/>
      <c r="AK49" s="113"/>
      <c r="AL49" s="113"/>
      <c r="AM49" s="107"/>
      <c r="AN49" s="107"/>
      <c r="AO49" s="107"/>
      <c r="AP49" s="107"/>
      <c r="AQ49" s="107"/>
      <c r="AR49" s="171"/>
      <c r="AS49" s="107"/>
    </row>
    <row r="50" spans="1:45" s="109" customFormat="1" ht="31.5" x14ac:dyDescent="0.25">
      <c r="A50" s="150" t="s">
        <v>54</v>
      </c>
      <c r="B50" s="161" t="s">
        <v>152</v>
      </c>
      <c r="C50" s="152"/>
      <c r="D50" s="152"/>
      <c r="E50" s="158">
        <f>E51+E53+E54+E55+E52</f>
        <v>412</v>
      </c>
      <c r="F50" s="158">
        <f t="shared" ref="F50:AS50" si="61">F51+F53+F54+F55+F52</f>
        <v>65</v>
      </c>
      <c r="G50" s="158">
        <f t="shared" si="61"/>
        <v>11</v>
      </c>
      <c r="H50" s="158">
        <f t="shared" si="61"/>
        <v>156</v>
      </c>
      <c r="I50" s="158">
        <f t="shared" si="61"/>
        <v>180</v>
      </c>
      <c r="J50" s="158">
        <f t="shared" si="61"/>
        <v>0</v>
      </c>
      <c r="K50" s="158">
        <f t="shared" si="61"/>
        <v>0</v>
      </c>
      <c r="L50" s="158">
        <f t="shared" si="61"/>
        <v>0</v>
      </c>
      <c r="M50" s="158">
        <f t="shared" si="61"/>
        <v>0</v>
      </c>
      <c r="N50" s="158">
        <f t="shared" si="61"/>
        <v>0</v>
      </c>
      <c r="O50" s="158">
        <f t="shared" si="61"/>
        <v>0</v>
      </c>
      <c r="P50" s="158">
        <f t="shared" si="61"/>
        <v>0</v>
      </c>
      <c r="Q50" s="158">
        <f t="shared" si="61"/>
        <v>0</v>
      </c>
      <c r="R50" s="158">
        <f t="shared" si="61"/>
        <v>80</v>
      </c>
      <c r="S50" s="158">
        <f t="shared" si="61"/>
        <v>26</v>
      </c>
      <c r="T50" s="158">
        <f t="shared" si="61"/>
        <v>5</v>
      </c>
      <c r="U50" s="158">
        <f t="shared" si="61"/>
        <v>54</v>
      </c>
      <c r="V50" s="158">
        <f t="shared" si="61"/>
        <v>308</v>
      </c>
      <c r="W50" s="158">
        <f t="shared" si="61"/>
        <v>60</v>
      </c>
      <c r="X50" s="158">
        <f t="shared" si="61"/>
        <v>10</v>
      </c>
      <c r="Y50" s="158">
        <f t="shared" si="61"/>
        <v>248</v>
      </c>
      <c r="Z50" s="158">
        <f t="shared" si="61"/>
        <v>0</v>
      </c>
      <c r="AA50" s="158">
        <f t="shared" si="61"/>
        <v>0</v>
      </c>
      <c r="AB50" s="158">
        <f t="shared" si="61"/>
        <v>0</v>
      </c>
      <c r="AC50" s="158">
        <f t="shared" si="61"/>
        <v>0</v>
      </c>
      <c r="AD50" s="158">
        <f t="shared" si="61"/>
        <v>288</v>
      </c>
      <c r="AE50" s="158">
        <f t="shared" si="61"/>
        <v>0</v>
      </c>
      <c r="AF50" s="158">
        <f t="shared" si="61"/>
        <v>0</v>
      </c>
      <c r="AG50" s="158">
        <f t="shared" si="61"/>
        <v>288</v>
      </c>
      <c r="AH50" s="158">
        <f t="shared" si="61"/>
        <v>0</v>
      </c>
      <c r="AI50" s="158">
        <f t="shared" si="61"/>
        <v>6</v>
      </c>
      <c r="AJ50" s="158">
        <f t="shared" si="61"/>
        <v>0</v>
      </c>
      <c r="AK50" s="158">
        <f t="shared" si="61"/>
        <v>120</v>
      </c>
      <c r="AL50" s="158">
        <f t="shared" si="61"/>
        <v>0</v>
      </c>
      <c r="AM50" s="158">
        <f t="shared" si="61"/>
        <v>0</v>
      </c>
      <c r="AN50" s="158">
        <f t="shared" si="61"/>
        <v>0</v>
      </c>
      <c r="AO50" s="158">
        <f t="shared" si="61"/>
        <v>0</v>
      </c>
      <c r="AP50" s="158">
        <f t="shared" si="61"/>
        <v>192</v>
      </c>
      <c r="AQ50" s="158">
        <f t="shared" si="61"/>
        <v>144</v>
      </c>
      <c r="AR50" s="174">
        <f t="shared" si="61"/>
        <v>0</v>
      </c>
      <c r="AS50" s="158">
        <f t="shared" si="61"/>
        <v>156</v>
      </c>
    </row>
    <row r="51" spans="1:45" s="109" customFormat="1" ht="31.5" x14ac:dyDescent="0.25">
      <c r="A51" s="107" t="s">
        <v>153</v>
      </c>
      <c r="B51" s="135" t="s">
        <v>154</v>
      </c>
      <c r="C51" s="112">
        <v>3</v>
      </c>
      <c r="D51" s="133"/>
      <c r="E51" s="112">
        <v>179</v>
      </c>
      <c r="F51" s="112">
        <v>51</v>
      </c>
      <c r="G51" s="112">
        <v>8</v>
      </c>
      <c r="H51" s="112">
        <v>120</v>
      </c>
      <c r="I51" s="112"/>
      <c r="J51" s="112">
        <f t="shared" ref="J51:J55" si="62">K51+M51</f>
        <v>0</v>
      </c>
      <c r="K51" s="112"/>
      <c r="L51" s="112"/>
      <c r="M51" s="112"/>
      <c r="N51" s="112">
        <f t="shared" ref="N51:N55" si="63">O51+Q51</f>
        <v>0</v>
      </c>
      <c r="O51" s="112"/>
      <c r="P51" s="112"/>
      <c r="Q51" s="112"/>
      <c r="R51" s="112">
        <f t="shared" ref="R51:R55" si="64">S51+U51</f>
        <v>80</v>
      </c>
      <c r="S51" s="112">
        <v>26</v>
      </c>
      <c r="T51" s="112">
        <v>5</v>
      </c>
      <c r="U51" s="112">
        <v>54</v>
      </c>
      <c r="V51" s="112">
        <f t="shared" ref="V51:V55" si="65">W51+Y51</f>
        <v>188</v>
      </c>
      <c r="W51" s="112">
        <v>60</v>
      </c>
      <c r="X51" s="112">
        <v>10</v>
      </c>
      <c r="Y51" s="112">
        <v>128</v>
      </c>
      <c r="Z51" s="112">
        <f t="shared" ref="Z51:Z55" si="66">AA51+AC51</f>
        <v>0</v>
      </c>
      <c r="AA51" s="112"/>
      <c r="AB51" s="112"/>
      <c r="AC51" s="112"/>
      <c r="AD51" s="112">
        <f t="shared" ref="AD51:AD55" si="67">AE51+AG51</f>
        <v>0</v>
      </c>
      <c r="AE51" s="112"/>
      <c r="AF51" s="112"/>
      <c r="AG51" s="112"/>
      <c r="AH51" s="112"/>
      <c r="AI51" s="112">
        <v>6</v>
      </c>
      <c r="AJ51" s="112"/>
      <c r="AK51" s="113">
        <v>120</v>
      </c>
      <c r="AL51" s="113"/>
      <c r="AM51" s="107"/>
      <c r="AN51" s="107"/>
      <c r="AO51" s="107"/>
      <c r="AP51" s="107">
        <v>120</v>
      </c>
      <c r="AQ51" s="107"/>
      <c r="AR51" s="171"/>
      <c r="AS51" s="107">
        <v>120</v>
      </c>
    </row>
    <row r="52" spans="1:45" s="109" customFormat="1" ht="31.5" x14ac:dyDescent="0.25">
      <c r="A52" s="107" t="s">
        <v>155</v>
      </c>
      <c r="B52" s="135" t="s">
        <v>156</v>
      </c>
      <c r="C52" s="112"/>
      <c r="D52" s="133">
        <v>3</v>
      </c>
      <c r="E52" s="112">
        <v>53</v>
      </c>
      <c r="F52" s="112">
        <v>14</v>
      </c>
      <c r="G52" s="112">
        <v>3</v>
      </c>
      <c r="H52" s="113">
        <v>36</v>
      </c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3"/>
      <c r="AL52" s="113"/>
      <c r="AM52" s="107"/>
      <c r="AN52" s="107"/>
      <c r="AO52" s="107"/>
      <c r="AP52" s="107">
        <v>36</v>
      </c>
      <c r="AQ52" s="107"/>
      <c r="AR52" s="171"/>
      <c r="AS52" s="107">
        <v>36</v>
      </c>
    </row>
    <row r="53" spans="1:45" s="109" customFormat="1" x14ac:dyDescent="0.25">
      <c r="A53" s="107" t="s">
        <v>56</v>
      </c>
      <c r="B53" s="135" t="s">
        <v>61</v>
      </c>
      <c r="C53" s="112"/>
      <c r="D53" s="112"/>
      <c r="E53" s="112">
        <v>36</v>
      </c>
      <c r="F53" s="112">
        <f t="shared" ref="F53:F55" si="68">K53+O53+S53+W53+AA53+AE53</f>
        <v>0</v>
      </c>
      <c r="G53" s="112">
        <f t="shared" ref="G53:G59" si="69">L53+P53+T53+X53+AB53+AF53</f>
        <v>0</v>
      </c>
      <c r="H53" s="112"/>
      <c r="I53" s="112">
        <v>36</v>
      </c>
      <c r="J53" s="112">
        <f t="shared" si="62"/>
        <v>0</v>
      </c>
      <c r="K53" s="112"/>
      <c r="L53" s="112"/>
      <c r="M53" s="112"/>
      <c r="N53" s="112">
        <f t="shared" si="63"/>
        <v>0</v>
      </c>
      <c r="O53" s="112"/>
      <c r="P53" s="112"/>
      <c r="Q53" s="112"/>
      <c r="R53" s="112">
        <f t="shared" si="64"/>
        <v>0</v>
      </c>
      <c r="S53" s="112"/>
      <c r="T53" s="112"/>
      <c r="U53" s="112"/>
      <c r="V53" s="112">
        <f t="shared" si="65"/>
        <v>120</v>
      </c>
      <c r="W53" s="112"/>
      <c r="X53" s="112"/>
      <c r="Y53" s="112">
        <v>120</v>
      </c>
      <c r="Z53" s="112">
        <f t="shared" si="66"/>
        <v>0</v>
      </c>
      <c r="AA53" s="112"/>
      <c r="AB53" s="112"/>
      <c r="AC53" s="112"/>
      <c r="AD53" s="112">
        <f t="shared" si="67"/>
        <v>0</v>
      </c>
      <c r="AE53" s="112"/>
      <c r="AF53" s="112"/>
      <c r="AG53" s="112"/>
      <c r="AH53" s="112"/>
      <c r="AI53" s="112"/>
      <c r="AJ53" s="112"/>
      <c r="AK53" s="113"/>
      <c r="AL53" s="113"/>
      <c r="AM53" s="107"/>
      <c r="AN53" s="107"/>
      <c r="AO53" s="107"/>
      <c r="AP53" s="107">
        <v>36</v>
      </c>
      <c r="AQ53" s="107"/>
      <c r="AR53" s="171"/>
      <c r="AS53" s="107"/>
    </row>
    <row r="54" spans="1:45" s="109" customFormat="1" x14ac:dyDescent="0.25">
      <c r="A54" s="107" t="s">
        <v>55</v>
      </c>
      <c r="B54" s="135" t="s">
        <v>63</v>
      </c>
      <c r="C54" s="112"/>
      <c r="D54" s="112"/>
      <c r="E54" s="112">
        <v>144</v>
      </c>
      <c r="F54" s="112">
        <f t="shared" si="68"/>
        <v>0</v>
      </c>
      <c r="G54" s="112">
        <f t="shared" si="69"/>
        <v>0</v>
      </c>
      <c r="H54" s="112"/>
      <c r="I54" s="112">
        <v>144</v>
      </c>
      <c r="J54" s="112">
        <f t="shared" si="62"/>
        <v>0</v>
      </c>
      <c r="K54" s="112"/>
      <c r="L54" s="112"/>
      <c r="M54" s="112"/>
      <c r="N54" s="112">
        <f t="shared" si="63"/>
        <v>0</v>
      </c>
      <c r="O54" s="112"/>
      <c r="P54" s="112"/>
      <c r="Q54" s="112"/>
      <c r="R54" s="112">
        <f t="shared" si="64"/>
        <v>0</v>
      </c>
      <c r="S54" s="112"/>
      <c r="T54" s="112"/>
      <c r="U54" s="112"/>
      <c r="V54" s="112">
        <f t="shared" si="65"/>
        <v>0</v>
      </c>
      <c r="W54" s="112"/>
      <c r="X54" s="112"/>
      <c r="Y54" s="112"/>
      <c r="Z54" s="112">
        <f t="shared" si="66"/>
        <v>0</v>
      </c>
      <c r="AA54" s="112"/>
      <c r="AB54" s="112"/>
      <c r="AC54" s="112"/>
      <c r="AD54" s="112">
        <f t="shared" si="67"/>
        <v>288</v>
      </c>
      <c r="AE54" s="112"/>
      <c r="AF54" s="112"/>
      <c r="AG54" s="112">
        <v>288</v>
      </c>
      <c r="AH54" s="112"/>
      <c r="AI54" s="112"/>
      <c r="AJ54" s="112"/>
      <c r="AK54" s="113"/>
      <c r="AL54" s="113"/>
      <c r="AM54" s="107"/>
      <c r="AN54" s="107"/>
      <c r="AO54" s="107"/>
      <c r="AP54" s="107"/>
      <c r="AQ54" s="107">
        <v>144</v>
      </c>
      <c r="AR54" s="171"/>
      <c r="AS54" s="107"/>
    </row>
    <row r="55" spans="1:45" s="109" customFormat="1" x14ac:dyDescent="0.25">
      <c r="A55" s="107" t="s">
        <v>157</v>
      </c>
      <c r="B55" s="135" t="s">
        <v>151</v>
      </c>
      <c r="C55" s="112"/>
      <c r="D55" s="112"/>
      <c r="E55" s="112">
        <f>J55+N55+R55+V55+Z55+AD55</f>
        <v>0</v>
      </c>
      <c r="F55" s="112">
        <f t="shared" si="68"/>
        <v>0</v>
      </c>
      <c r="G55" s="112">
        <f t="shared" si="69"/>
        <v>0</v>
      </c>
      <c r="H55" s="112">
        <f>M55+Q55+U55+Y55+AC55+AG55</f>
        <v>0</v>
      </c>
      <c r="I55" s="112"/>
      <c r="J55" s="112">
        <f t="shared" si="62"/>
        <v>0</v>
      </c>
      <c r="K55" s="112"/>
      <c r="L55" s="112"/>
      <c r="M55" s="112"/>
      <c r="N55" s="112">
        <f t="shared" si="63"/>
        <v>0</v>
      </c>
      <c r="O55" s="112"/>
      <c r="P55" s="112"/>
      <c r="Q55" s="112"/>
      <c r="R55" s="112">
        <f t="shared" si="64"/>
        <v>0</v>
      </c>
      <c r="S55" s="112"/>
      <c r="T55" s="112"/>
      <c r="U55" s="112"/>
      <c r="V55" s="112">
        <f t="shared" si="65"/>
        <v>0</v>
      </c>
      <c r="W55" s="112"/>
      <c r="X55" s="112"/>
      <c r="Y55" s="112"/>
      <c r="Z55" s="112">
        <f t="shared" si="66"/>
        <v>0</v>
      </c>
      <c r="AA55" s="112"/>
      <c r="AB55" s="112"/>
      <c r="AC55" s="112"/>
      <c r="AD55" s="112">
        <f t="shared" si="67"/>
        <v>0</v>
      </c>
      <c r="AE55" s="112"/>
      <c r="AF55" s="112"/>
      <c r="AG55" s="112"/>
      <c r="AH55" s="112"/>
      <c r="AI55" s="112"/>
      <c r="AJ55" s="112"/>
      <c r="AK55" s="113"/>
      <c r="AL55" s="113"/>
      <c r="AM55" s="107"/>
      <c r="AN55" s="107"/>
      <c r="AO55" s="107"/>
      <c r="AP55" s="107"/>
      <c r="AQ55" s="107"/>
      <c r="AR55" s="171"/>
      <c r="AS55" s="107"/>
    </row>
    <row r="56" spans="1:45" s="109" customFormat="1" x14ac:dyDescent="0.25">
      <c r="A56" s="150" t="s">
        <v>64</v>
      </c>
      <c r="B56" s="162" t="s">
        <v>158</v>
      </c>
      <c r="C56" s="152"/>
      <c r="D56" s="152"/>
      <c r="E56" s="158">
        <f>E57+E58+E59+E60</f>
        <v>170</v>
      </c>
      <c r="F56" s="158">
        <f t="shared" ref="F56:AS56" si="70">F57+F58+F59+F60</f>
        <v>20</v>
      </c>
      <c r="G56" s="158">
        <f t="shared" si="70"/>
        <v>2</v>
      </c>
      <c r="H56" s="158">
        <f t="shared" si="70"/>
        <v>40</v>
      </c>
      <c r="I56" s="158">
        <f t="shared" si="70"/>
        <v>108</v>
      </c>
      <c r="J56" s="158">
        <f t="shared" si="70"/>
        <v>0</v>
      </c>
      <c r="K56" s="158">
        <f t="shared" si="70"/>
        <v>0</v>
      </c>
      <c r="L56" s="158">
        <f t="shared" si="70"/>
        <v>0</v>
      </c>
      <c r="M56" s="158">
        <f t="shared" si="70"/>
        <v>0</v>
      </c>
      <c r="N56" s="158">
        <f t="shared" si="70"/>
        <v>0</v>
      </c>
      <c r="O56" s="158">
        <f t="shared" si="70"/>
        <v>0</v>
      </c>
      <c r="P56" s="158">
        <f t="shared" si="70"/>
        <v>0</v>
      </c>
      <c r="Q56" s="158">
        <f t="shared" si="70"/>
        <v>0</v>
      </c>
      <c r="R56" s="158">
        <f t="shared" si="70"/>
        <v>0</v>
      </c>
      <c r="S56" s="158">
        <f t="shared" si="70"/>
        <v>0</v>
      </c>
      <c r="T56" s="158">
        <f t="shared" si="70"/>
        <v>0</v>
      </c>
      <c r="U56" s="158">
        <f t="shared" si="70"/>
        <v>0</v>
      </c>
      <c r="V56" s="158">
        <f t="shared" si="70"/>
        <v>132</v>
      </c>
      <c r="W56" s="158">
        <f t="shared" si="70"/>
        <v>20</v>
      </c>
      <c r="X56" s="158">
        <f t="shared" si="70"/>
        <v>4</v>
      </c>
      <c r="Y56" s="158">
        <f t="shared" si="70"/>
        <v>112</v>
      </c>
      <c r="Z56" s="158">
        <f t="shared" si="70"/>
        <v>0</v>
      </c>
      <c r="AA56" s="158">
        <f t="shared" si="70"/>
        <v>0</v>
      </c>
      <c r="AB56" s="158">
        <f t="shared" si="70"/>
        <v>0</v>
      </c>
      <c r="AC56" s="158">
        <f t="shared" si="70"/>
        <v>0</v>
      </c>
      <c r="AD56" s="158">
        <f t="shared" si="70"/>
        <v>180</v>
      </c>
      <c r="AE56" s="158">
        <f t="shared" si="70"/>
        <v>0</v>
      </c>
      <c r="AF56" s="158">
        <f t="shared" si="70"/>
        <v>50</v>
      </c>
      <c r="AG56" s="158">
        <f t="shared" si="70"/>
        <v>180</v>
      </c>
      <c r="AH56" s="158">
        <f t="shared" si="70"/>
        <v>0</v>
      </c>
      <c r="AI56" s="158">
        <f t="shared" si="70"/>
        <v>0</v>
      </c>
      <c r="AJ56" s="158">
        <f t="shared" si="70"/>
        <v>0</v>
      </c>
      <c r="AK56" s="158">
        <f t="shared" si="70"/>
        <v>40</v>
      </c>
      <c r="AL56" s="158">
        <f t="shared" si="70"/>
        <v>0</v>
      </c>
      <c r="AM56" s="158">
        <f t="shared" si="70"/>
        <v>0</v>
      </c>
      <c r="AN56" s="158">
        <f t="shared" si="70"/>
        <v>0</v>
      </c>
      <c r="AO56" s="158">
        <f t="shared" si="70"/>
        <v>0</v>
      </c>
      <c r="AP56" s="158">
        <f t="shared" si="70"/>
        <v>0</v>
      </c>
      <c r="AQ56" s="158">
        <f t="shared" si="70"/>
        <v>148</v>
      </c>
      <c r="AR56" s="174">
        <f t="shared" si="70"/>
        <v>0</v>
      </c>
      <c r="AS56" s="158">
        <f t="shared" si="70"/>
        <v>40</v>
      </c>
    </row>
    <row r="57" spans="1:45" s="109" customFormat="1" x14ac:dyDescent="0.25">
      <c r="A57" s="107" t="s">
        <v>159</v>
      </c>
      <c r="B57" s="135" t="s">
        <v>160</v>
      </c>
      <c r="C57" s="112"/>
      <c r="D57" s="133">
        <v>4</v>
      </c>
      <c r="E57" s="112">
        <v>62</v>
      </c>
      <c r="F57" s="112">
        <f t="shared" ref="F57:F60" si="71">K57+O57+S57+W57+AA57+AE57</f>
        <v>20</v>
      </c>
      <c r="G57" s="112">
        <v>2</v>
      </c>
      <c r="H57" s="112">
        <f t="shared" ref="H57:H60" si="72">M57+Q57+U57+Y57+AC57+AG57</f>
        <v>40</v>
      </c>
      <c r="I57" s="112"/>
      <c r="J57" s="112">
        <f t="shared" ref="J57:J60" si="73">K57+M57</f>
        <v>0</v>
      </c>
      <c r="K57" s="112"/>
      <c r="L57" s="112"/>
      <c r="M57" s="112"/>
      <c r="N57" s="112">
        <f t="shared" ref="N57:N60" si="74">O57+Q57</f>
        <v>0</v>
      </c>
      <c r="O57" s="112"/>
      <c r="P57" s="112"/>
      <c r="Q57" s="112"/>
      <c r="R57" s="112">
        <f t="shared" ref="R57:R60" si="75">S57+U57</f>
        <v>0</v>
      </c>
      <c r="S57" s="112"/>
      <c r="T57" s="112"/>
      <c r="U57" s="112"/>
      <c r="V57" s="112">
        <f t="shared" ref="V57:V60" si="76">W57+Y57</f>
        <v>60</v>
      </c>
      <c r="W57" s="112">
        <v>20</v>
      </c>
      <c r="X57" s="112">
        <v>4</v>
      </c>
      <c r="Y57" s="112">
        <v>40</v>
      </c>
      <c r="Z57" s="112">
        <f t="shared" ref="Z57:Z60" si="77">AA57+AC57</f>
        <v>0</v>
      </c>
      <c r="AA57" s="112"/>
      <c r="AB57" s="112"/>
      <c r="AC57" s="112"/>
      <c r="AD57" s="112">
        <f t="shared" ref="AD57:AD60" si="78">AE57+AG57</f>
        <v>0</v>
      </c>
      <c r="AE57" s="112"/>
      <c r="AF57" s="112"/>
      <c r="AG57" s="112"/>
      <c r="AH57" s="112"/>
      <c r="AI57" s="112"/>
      <c r="AJ57" s="112"/>
      <c r="AK57" s="113">
        <v>40</v>
      </c>
      <c r="AL57" s="113"/>
      <c r="AM57" s="107"/>
      <c r="AN57" s="107"/>
      <c r="AO57" s="107"/>
      <c r="AP57" s="107"/>
      <c r="AQ57" s="107">
        <v>40</v>
      </c>
      <c r="AR57" s="171"/>
      <c r="AS57" s="107">
        <v>40</v>
      </c>
    </row>
    <row r="58" spans="1:45" s="109" customFormat="1" x14ac:dyDescent="0.25">
      <c r="A58" s="107" t="s">
        <v>161</v>
      </c>
      <c r="B58" s="135" t="s">
        <v>61</v>
      </c>
      <c r="C58" s="112"/>
      <c r="D58" s="112"/>
      <c r="E58" s="112">
        <v>36</v>
      </c>
      <c r="F58" s="112">
        <f t="shared" si="71"/>
        <v>0</v>
      </c>
      <c r="G58" s="112">
        <f t="shared" si="69"/>
        <v>0</v>
      </c>
      <c r="H58" s="112"/>
      <c r="I58" s="112">
        <v>36</v>
      </c>
      <c r="J58" s="112">
        <f t="shared" si="73"/>
        <v>0</v>
      </c>
      <c r="K58" s="112"/>
      <c r="L58" s="112"/>
      <c r="M58" s="112"/>
      <c r="N58" s="112">
        <f t="shared" si="74"/>
        <v>0</v>
      </c>
      <c r="O58" s="112"/>
      <c r="P58" s="112"/>
      <c r="Q58" s="112"/>
      <c r="R58" s="112">
        <f t="shared" si="75"/>
        <v>0</v>
      </c>
      <c r="S58" s="112"/>
      <c r="T58" s="112"/>
      <c r="U58" s="112"/>
      <c r="V58" s="112">
        <f t="shared" si="76"/>
        <v>72</v>
      </c>
      <c r="W58" s="112"/>
      <c r="X58" s="112"/>
      <c r="Y58" s="112">
        <v>72</v>
      </c>
      <c r="Z58" s="112">
        <f t="shared" si="77"/>
        <v>0</v>
      </c>
      <c r="AA58" s="112"/>
      <c r="AB58" s="112"/>
      <c r="AC58" s="112"/>
      <c r="AD58" s="112">
        <f t="shared" si="78"/>
        <v>0</v>
      </c>
      <c r="AE58" s="112"/>
      <c r="AF58" s="112"/>
      <c r="AG58" s="112"/>
      <c r="AH58" s="112"/>
      <c r="AI58" s="112"/>
      <c r="AJ58" s="112"/>
      <c r="AK58" s="113"/>
      <c r="AL58" s="113"/>
      <c r="AM58" s="107"/>
      <c r="AN58" s="107"/>
      <c r="AO58" s="107"/>
      <c r="AP58" s="107"/>
      <c r="AQ58" s="107">
        <v>36</v>
      </c>
      <c r="AR58" s="171"/>
      <c r="AS58" s="107"/>
    </row>
    <row r="59" spans="1:45" s="109" customFormat="1" x14ac:dyDescent="0.25">
      <c r="A59" s="107" t="s">
        <v>57</v>
      </c>
      <c r="B59" s="135" t="s">
        <v>63</v>
      </c>
      <c r="C59" s="112"/>
      <c r="D59" s="112"/>
      <c r="E59" s="112">
        <v>72</v>
      </c>
      <c r="F59" s="112">
        <f t="shared" si="71"/>
        <v>0</v>
      </c>
      <c r="G59" s="112">
        <f t="shared" si="69"/>
        <v>0</v>
      </c>
      <c r="H59" s="112"/>
      <c r="I59" s="112">
        <v>72</v>
      </c>
      <c r="J59" s="112">
        <f t="shared" si="73"/>
        <v>0</v>
      </c>
      <c r="K59" s="112"/>
      <c r="L59" s="112"/>
      <c r="M59" s="112"/>
      <c r="N59" s="112">
        <f t="shared" si="74"/>
        <v>0</v>
      </c>
      <c r="O59" s="112"/>
      <c r="P59" s="112"/>
      <c r="Q59" s="112"/>
      <c r="R59" s="112">
        <f t="shared" si="75"/>
        <v>0</v>
      </c>
      <c r="S59" s="112"/>
      <c r="T59" s="112"/>
      <c r="U59" s="112"/>
      <c r="V59" s="112">
        <f t="shared" si="76"/>
        <v>0</v>
      </c>
      <c r="W59" s="112"/>
      <c r="X59" s="112"/>
      <c r="Y59" s="112"/>
      <c r="Z59" s="112">
        <f t="shared" si="77"/>
        <v>0</v>
      </c>
      <c r="AA59" s="112"/>
      <c r="AB59" s="112"/>
      <c r="AC59" s="112"/>
      <c r="AD59" s="112">
        <f t="shared" si="78"/>
        <v>180</v>
      </c>
      <c r="AE59" s="112"/>
      <c r="AF59" s="112"/>
      <c r="AG59" s="112">
        <v>180</v>
      </c>
      <c r="AH59" s="112"/>
      <c r="AI59" s="112"/>
      <c r="AJ59" s="112"/>
      <c r="AK59" s="113"/>
      <c r="AL59" s="113"/>
      <c r="AM59" s="107"/>
      <c r="AN59" s="107"/>
      <c r="AO59" s="107"/>
      <c r="AP59" s="107"/>
      <c r="AQ59" s="107">
        <v>72</v>
      </c>
      <c r="AR59" s="171"/>
      <c r="AS59" s="107"/>
    </row>
    <row r="60" spans="1:45" s="109" customFormat="1" x14ac:dyDescent="0.25">
      <c r="A60" s="107" t="s">
        <v>162</v>
      </c>
      <c r="B60" s="135" t="s">
        <v>151</v>
      </c>
      <c r="C60" s="112"/>
      <c r="D60" s="112"/>
      <c r="E60" s="112">
        <f>J60+N60+R60+V60+Z60+AD60</f>
        <v>0</v>
      </c>
      <c r="F60" s="112">
        <f t="shared" si="71"/>
        <v>0</v>
      </c>
      <c r="G60" s="112">
        <v>0</v>
      </c>
      <c r="H60" s="112">
        <f t="shared" si="72"/>
        <v>0</v>
      </c>
      <c r="I60" s="112"/>
      <c r="J60" s="112">
        <f t="shared" si="73"/>
        <v>0</v>
      </c>
      <c r="K60" s="112"/>
      <c r="L60" s="112"/>
      <c r="M60" s="112"/>
      <c r="N60" s="112">
        <f t="shared" si="74"/>
        <v>0</v>
      </c>
      <c r="O60" s="112"/>
      <c r="P60" s="112"/>
      <c r="Q60" s="112"/>
      <c r="R60" s="112">
        <f t="shared" si="75"/>
        <v>0</v>
      </c>
      <c r="S60" s="112"/>
      <c r="T60" s="112"/>
      <c r="U60" s="112"/>
      <c r="V60" s="112">
        <f t="shared" si="76"/>
        <v>0</v>
      </c>
      <c r="W60" s="112"/>
      <c r="X60" s="112"/>
      <c r="Y60" s="112"/>
      <c r="Z60" s="112">
        <f t="shared" si="77"/>
        <v>0</v>
      </c>
      <c r="AA60" s="112"/>
      <c r="AB60" s="112"/>
      <c r="AC60" s="112"/>
      <c r="AD60" s="112">
        <f t="shared" si="78"/>
        <v>0</v>
      </c>
      <c r="AE60" s="112"/>
      <c r="AF60" s="112">
        <v>50</v>
      </c>
      <c r="AG60" s="112"/>
      <c r="AH60" s="112"/>
      <c r="AI60" s="112"/>
      <c r="AJ60" s="112"/>
      <c r="AK60" s="113"/>
      <c r="AL60" s="113"/>
      <c r="AM60" s="107"/>
      <c r="AN60" s="107"/>
      <c r="AO60" s="107"/>
      <c r="AP60" s="107"/>
      <c r="AQ60" s="107"/>
      <c r="AR60" s="171"/>
      <c r="AS60" s="107"/>
    </row>
    <row r="61" spans="1:45" s="123" customFormat="1" x14ac:dyDescent="0.25">
      <c r="A61" s="150" t="s">
        <v>65</v>
      </c>
      <c r="B61" s="154" t="s">
        <v>163</v>
      </c>
      <c r="C61" s="152"/>
      <c r="D61" s="152"/>
      <c r="E61" s="158">
        <f t="shared" ref="E61:AG61" si="79">E62+E63+E64+E65</f>
        <v>185</v>
      </c>
      <c r="F61" s="158">
        <f t="shared" si="79"/>
        <v>20</v>
      </c>
      <c r="G61" s="158">
        <f t="shared" si="79"/>
        <v>5</v>
      </c>
      <c r="H61" s="158">
        <f t="shared" si="79"/>
        <v>52</v>
      </c>
      <c r="I61" s="158">
        <f t="shared" si="79"/>
        <v>108</v>
      </c>
      <c r="J61" s="158">
        <f t="shared" si="79"/>
        <v>0</v>
      </c>
      <c r="K61" s="158">
        <f t="shared" si="79"/>
        <v>0</v>
      </c>
      <c r="L61" s="158">
        <f t="shared" si="79"/>
        <v>0</v>
      </c>
      <c r="M61" s="158">
        <f t="shared" si="79"/>
        <v>0</v>
      </c>
      <c r="N61" s="158">
        <f t="shared" si="79"/>
        <v>0</v>
      </c>
      <c r="O61" s="158">
        <f t="shared" si="79"/>
        <v>0</v>
      </c>
      <c r="P61" s="158">
        <f t="shared" si="79"/>
        <v>0</v>
      </c>
      <c r="Q61" s="158">
        <f t="shared" si="79"/>
        <v>0</v>
      </c>
      <c r="R61" s="158">
        <f t="shared" si="79"/>
        <v>0</v>
      </c>
      <c r="S61" s="158">
        <f t="shared" si="79"/>
        <v>0</v>
      </c>
      <c r="T61" s="158">
        <f t="shared" si="79"/>
        <v>0</v>
      </c>
      <c r="U61" s="158">
        <f t="shared" si="79"/>
        <v>0</v>
      </c>
      <c r="V61" s="158">
        <f t="shared" si="79"/>
        <v>0</v>
      </c>
      <c r="W61" s="158">
        <f t="shared" si="79"/>
        <v>0</v>
      </c>
      <c r="X61" s="158">
        <f t="shared" si="79"/>
        <v>0</v>
      </c>
      <c r="Y61" s="158">
        <f t="shared" si="79"/>
        <v>0</v>
      </c>
      <c r="Z61" s="158">
        <f t="shared" si="79"/>
        <v>304</v>
      </c>
      <c r="AA61" s="158">
        <f t="shared" si="79"/>
        <v>20</v>
      </c>
      <c r="AB61" s="158">
        <f t="shared" si="79"/>
        <v>11</v>
      </c>
      <c r="AC61" s="158">
        <f t="shared" si="79"/>
        <v>284</v>
      </c>
      <c r="AD61" s="158">
        <f t="shared" si="79"/>
        <v>36</v>
      </c>
      <c r="AE61" s="158">
        <f t="shared" si="79"/>
        <v>0</v>
      </c>
      <c r="AF61" s="158">
        <f t="shared" si="79"/>
        <v>0</v>
      </c>
      <c r="AG61" s="158">
        <f t="shared" si="79"/>
        <v>36</v>
      </c>
      <c r="AH61" s="158"/>
      <c r="AI61" s="158"/>
      <c r="AJ61" s="158">
        <f>AJ62+AJ63+AJ64+AJ65</f>
        <v>0</v>
      </c>
      <c r="AK61" s="160">
        <v>52</v>
      </c>
      <c r="AL61" s="160"/>
      <c r="AM61" s="149"/>
      <c r="AN61" s="149"/>
      <c r="AO61" s="149"/>
      <c r="AP61" s="150">
        <f>SUM(AP62:AP65)</f>
        <v>88</v>
      </c>
      <c r="AQ61" s="150">
        <f>SUM(AQ62:AQ65)</f>
        <v>72</v>
      </c>
      <c r="AR61" s="170">
        <f t="shared" ref="AR61:AS61" si="80">SUM(AR62:AR65)</f>
        <v>0</v>
      </c>
      <c r="AS61" s="150">
        <f t="shared" si="80"/>
        <v>52</v>
      </c>
    </row>
    <row r="62" spans="1:45" s="109" customFormat="1" x14ac:dyDescent="0.25">
      <c r="A62" s="107" t="s">
        <v>164</v>
      </c>
      <c r="B62" s="135" t="s">
        <v>165</v>
      </c>
      <c r="C62" s="112"/>
      <c r="D62" s="124">
        <v>3</v>
      </c>
      <c r="E62" s="112">
        <v>77</v>
      </c>
      <c r="F62" s="112">
        <v>20</v>
      </c>
      <c r="G62" s="112">
        <v>5</v>
      </c>
      <c r="H62" s="112">
        <v>52</v>
      </c>
      <c r="I62" s="112"/>
      <c r="J62" s="112">
        <f t="shared" ref="J62:J65" si="81">K62+M62</f>
        <v>0</v>
      </c>
      <c r="K62" s="112"/>
      <c r="L62" s="112"/>
      <c r="M62" s="112"/>
      <c r="N62" s="112">
        <f t="shared" ref="N62:N65" si="82">O62+Q62</f>
        <v>0</v>
      </c>
      <c r="O62" s="112"/>
      <c r="P62" s="112"/>
      <c r="Q62" s="112"/>
      <c r="R62" s="112">
        <f t="shared" ref="R62:R65" si="83">S62+U62</f>
        <v>0</v>
      </c>
      <c r="S62" s="112"/>
      <c r="T62" s="112"/>
      <c r="U62" s="112"/>
      <c r="V62" s="112">
        <f t="shared" ref="V62:V65" si="84">W62+Y62</f>
        <v>0</v>
      </c>
      <c r="W62" s="112"/>
      <c r="X62" s="112"/>
      <c r="Y62" s="112"/>
      <c r="Z62" s="112">
        <f t="shared" ref="Z62:Z65" si="85">AA62+AC62</f>
        <v>70</v>
      </c>
      <c r="AA62" s="112">
        <v>20</v>
      </c>
      <c r="AB62" s="112">
        <v>11</v>
      </c>
      <c r="AC62" s="112">
        <v>50</v>
      </c>
      <c r="AD62" s="112">
        <f t="shared" ref="AD62:AD65" si="86">AE62+AG62</f>
        <v>0</v>
      </c>
      <c r="AE62" s="112"/>
      <c r="AF62" s="112"/>
      <c r="AG62" s="112"/>
      <c r="AH62" s="112"/>
      <c r="AI62" s="112">
        <v>6</v>
      </c>
      <c r="AJ62" s="112"/>
      <c r="AK62" s="113">
        <v>52</v>
      </c>
      <c r="AL62" s="113"/>
      <c r="AM62" s="107"/>
      <c r="AN62" s="107"/>
      <c r="AO62" s="107"/>
      <c r="AP62" s="107">
        <v>52</v>
      </c>
      <c r="AQ62" s="107"/>
      <c r="AR62" s="171"/>
      <c r="AS62" s="107">
        <v>52</v>
      </c>
    </row>
    <row r="63" spans="1:45" s="109" customFormat="1" x14ac:dyDescent="0.25">
      <c r="A63" s="107" t="s">
        <v>166</v>
      </c>
      <c r="B63" s="132" t="s">
        <v>61</v>
      </c>
      <c r="C63" s="112"/>
      <c r="D63" s="112"/>
      <c r="E63" s="112">
        <v>36</v>
      </c>
      <c r="F63" s="112">
        <f t="shared" ref="F63:F65" si="87">K63+O63+S63+W63+AA63+AE63</f>
        <v>0</v>
      </c>
      <c r="G63" s="112">
        <f t="shared" ref="G63:G65" si="88">L63+P63+T63+X63+AB63+AF63</f>
        <v>0</v>
      </c>
      <c r="H63" s="112"/>
      <c r="I63" s="112">
        <v>36</v>
      </c>
      <c r="J63" s="112">
        <f t="shared" si="81"/>
        <v>0</v>
      </c>
      <c r="K63" s="112"/>
      <c r="L63" s="112"/>
      <c r="M63" s="112"/>
      <c r="N63" s="112">
        <f t="shared" si="82"/>
        <v>0</v>
      </c>
      <c r="O63" s="112"/>
      <c r="P63" s="112"/>
      <c r="Q63" s="112"/>
      <c r="R63" s="112">
        <f t="shared" si="83"/>
        <v>0</v>
      </c>
      <c r="S63" s="112"/>
      <c r="T63" s="112"/>
      <c r="U63" s="112"/>
      <c r="V63" s="112">
        <f t="shared" si="84"/>
        <v>0</v>
      </c>
      <c r="W63" s="112"/>
      <c r="X63" s="112"/>
      <c r="Y63" s="112"/>
      <c r="Z63" s="112">
        <f t="shared" si="85"/>
        <v>126</v>
      </c>
      <c r="AA63" s="112"/>
      <c r="AB63" s="112"/>
      <c r="AC63" s="112">
        <v>126</v>
      </c>
      <c r="AD63" s="112">
        <f t="shared" si="86"/>
        <v>0</v>
      </c>
      <c r="AE63" s="112"/>
      <c r="AF63" s="112"/>
      <c r="AG63" s="112"/>
      <c r="AH63" s="112"/>
      <c r="AI63" s="112"/>
      <c r="AJ63" s="112"/>
      <c r="AK63" s="113"/>
      <c r="AL63" s="113"/>
      <c r="AM63" s="107"/>
      <c r="AN63" s="107"/>
      <c r="AO63" s="107"/>
      <c r="AP63" s="107">
        <v>36</v>
      </c>
      <c r="AQ63" s="107"/>
      <c r="AR63" s="171"/>
      <c r="AS63" s="107"/>
    </row>
    <row r="64" spans="1:45" s="109" customFormat="1" x14ac:dyDescent="0.25">
      <c r="A64" s="107" t="s">
        <v>66</v>
      </c>
      <c r="B64" s="132" t="s">
        <v>63</v>
      </c>
      <c r="C64" s="112"/>
      <c r="D64" s="112"/>
      <c r="E64" s="112">
        <v>72</v>
      </c>
      <c r="F64" s="112">
        <f t="shared" si="87"/>
        <v>0</v>
      </c>
      <c r="G64" s="112">
        <f t="shared" si="88"/>
        <v>0</v>
      </c>
      <c r="H64" s="112"/>
      <c r="I64" s="112">
        <v>72</v>
      </c>
      <c r="J64" s="112">
        <f t="shared" si="81"/>
        <v>0</v>
      </c>
      <c r="K64" s="112"/>
      <c r="L64" s="112"/>
      <c r="M64" s="112"/>
      <c r="N64" s="112">
        <f t="shared" si="82"/>
        <v>0</v>
      </c>
      <c r="O64" s="112"/>
      <c r="P64" s="112"/>
      <c r="Q64" s="112"/>
      <c r="R64" s="112">
        <f t="shared" si="83"/>
        <v>0</v>
      </c>
      <c r="S64" s="112"/>
      <c r="T64" s="112"/>
      <c r="U64" s="112"/>
      <c r="V64" s="112">
        <f t="shared" si="84"/>
        <v>0</v>
      </c>
      <c r="W64" s="112"/>
      <c r="X64" s="112"/>
      <c r="Y64" s="112"/>
      <c r="Z64" s="112">
        <f t="shared" si="85"/>
        <v>108</v>
      </c>
      <c r="AA64" s="112"/>
      <c r="AB64" s="112"/>
      <c r="AC64" s="112">
        <v>108</v>
      </c>
      <c r="AD64" s="112">
        <f t="shared" si="86"/>
        <v>36</v>
      </c>
      <c r="AE64" s="112"/>
      <c r="AF64" s="112"/>
      <c r="AG64" s="112">
        <v>36</v>
      </c>
      <c r="AH64" s="112"/>
      <c r="AI64" s="112"/>
      <c r="AJ64" s="112"/>
      <c r="AK64" s="113"/>
      <c r="AL64" s="113"/>
      <c r="AM64" s="107"/>
      <c r="AN64" s="107"/>
      <c r="AO64" s="107"/>
      <c r="AP64" s="107"/>
      <c r="AQ64" s="107">
        <v>72</v>
      </c>
      <c r="AR64" s="171"/>
      <c r="AS64" s="107"/>
    </row>
    <row r="65" spans="1:45" s="109" customFormat="1" x14ac:dyDescent="0.25">
      <c r="A65" s="107" t="s">
        <v>167</v>
      </c>
      <c r="B65" s="132" t="s">
        <v>151</v>
      </c>
      <c r="C65" s="112"/>
      <c r="D65" s="112"/>
      <c r="E65" s="112">
        <f>J65+N65+R65+V65+Z65+AD65</f>
        <v>0</v>
      </c>
      <c r="F65" s="112">
        <f t="shared" si="87"/>
        <v>0</v>
      </c>
      <c r="G65" s="112">
        <f t="shared" si="88"/>
        <v>0</v>
      </c>
      <c r="H65" s="112">
        <f>M65+Q65+U65+Y65+AC65+AG65</f>
        <v>0</v>
      </c>
      <c r="I65" s="112"/>
      <c r="J65" s="112">
        <f t="shared" si="81"/>
        <v>0</v>
      </c>
      <c r="K65" s="112"/>
      <c r="L65" s="112"/>
      <c r="M65" s="112"/>
      <c r="N65" s="112">
        <f t="shared" si="82"/>
        <v>0</v>
      </c>
      <c r="O65" s="112"/>
      <c r="P65" s="112"/>
      <c r="Q65" s="112"/>
      <c r="R65" s="112">
        <f t="shared" si="83"/>
        <v>0</v>
      </c>
      <c r="S65" s="112"/>
      <c r="T65" s="112"/>
      <c r="U65" s="112"/>
      <c r="V65" s="112">
        <f t="shared" si="84"/>
        <v>0</v>
      </c>
      <c r="W65" s="112"/>
      <c r="X65" s="112"/>
      <c r="Y65" s="112"/>
      <c r="Z65" s="112">
        <f t="shared" si="85"/>
        <v>0</v>
      </c>
      <c r="AA65" s="112"/>
      <c r="AB65" s="112"/>
      <c r="AC65" s="112"/>
      <c r="AD65" s="112">
        <f t="shared" si="86"/>
        <v>0</v>
      </c>
      <c r="AE65" s="112"/>
      <c r="AF65" s="112"/>
      <c r="AG65" s="112"/>
      <c r="AH65" s="112"/>
      <c r="AI65" s="112"/>
      <c r="AJ65" s="112"/>
      <c r="AK65" s="113"/>
      <c r="AL65" s="113"/>
      <c r="AM65" s="107"/>
      <c r="AN65" s="107"/>
      <c r="AO65" s="107"/>
      <c r="AP65" s="107"/>
      <c r="AQ65" s="107"/>
      <c r="AR65" s="171"/>
      <c r="AS65" s="107"/>
    </row>
    <row r="66" spans="1:45" s="109" customFormat="1" ht="78.75" hidden="1" x14ac:dyDescent="0.25">
      <c r="A66" s="136" t="s">
        <v>70</v>
      </c>
      <c r="B66" s="136" t="s">
        <v>168</v>
      </c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3"/>
      <c r="AL66" s="113"/>
      <c r="AM66" s="107"/>
      <c r="AN66" s="107"/>
      <c r="AO66" s="107"/>
      <c r="AP66" s="107"/>
      <c r="AQ66" s="107"/>
      <c r="AR66" s="171"/>
      <c r="AS66" s="107"/>
    </row>
    <row r="67" spans="1:45" s="109" customFormat="1" ht="63" x14ac:dyDescent="0.25">
      <c r="A67" s="163" t="s">
        <v>67</v>
      </c>
      <c r="B67" s="167" t="s">
        <v>282</v>
      </c>
      <c r="C67" s="164"/>
      <c r="D67" s="164"/>
      <c r="E67" s="164">
        <f t="shared" ref="E67:AS67" si="89">E68+E69+E70</f>
        <v>144</v>
      </c>
      <c r="F67" s="164">
        <f t="shared" si="89"/>
        <v>28</v>
      </c>
      <c r="G67" s="164">
        <f t="shared" si="89"/>
        <v>8</v>
      </c>
      <c r="H67" s="164">
        <f t="shared" si="89"/>
        <v>72</v>
      </c>
      <c r="I67" s="164">
        <f t="shared" si="89"/>
        <v>36</v>
      </c>
      <c r="J67" s="164">
        <f t="shared" si="89"/>
        <v>0</v>
      </c>
      <c r="K67" s="164">
        <f t="shared" si="89"/>
        <v>0</v>
      </c>
      <c r="L67" s="164">
        <f t="shared" si="89"/>
        <v>0</v>
      </c>
      <c r="M67" s="164">
        <f t="shared" si="89"/>
        <v>0</v>
      </c>
      <c r="N67" s="164">
        <f t="shared" si="89"/>
        <v>0</v>
      </c>
      <c r="O67" s="164">
        <f t="shared" si="89"/>
        <v>0</v>
      </c>
      <c r="P67" s="164">
        <f t="shared" si="89"/>
        <v>0</v>
      </c>
      <c r="Q67" s="164">
        <f t="shared" si="89"/>
        <v>0</v>
      </c>
      <c r="R67" s="164">
        <f t="shared" si="89"/>
        <v>0</v>
      </c>
      <c r="S67" s="164">
        <f t="shared" si="89"/>
        <v>0</v>
      </c>
      <c r="T67" s="164">
        <f t="shared" si="89"/>
        <v>0</v>
      </c>
      <c r="U67" s="164">
        <f t="shared" si="89"/>
        <v>0</v>
      </c>
      <c r="V67" s="164">
        <f t="shared" si="89"/>
        <v>0</v>
      </c>
      <c r="W67" s="164">
        <f t="shared" si="89"/>
        <v>0</v>
      </c>
      <c r="X67" s="164">
        <f t="shared" si="89"/>
        <v>0</v>
      </c>
      <c r="Y67" s="164">
        <f t="shared" si="89"/>
        <v>0</v>
      </c>
      <c r="Z67" s="164">
        <f t="shared" si="89"/>
        <v>93</v>
      </c>
      <c r="AA67" s="164">
        <f t="shared" si="89"/>
        <v>19</v>
      </c>
      <c r="AB67" s="164">
        <f t="shared" si="89"/>
        <v>9</v>
      </c>
      <c r="AC67" s="164">
        <f t="shared" si="89"/>
        <v>74</v>
      </c>
      <c r="AD67" s="164">
        <f t="shared" si="89"/>
        <v>0</v>
      </c>
      <c r="AE67" s="164">
        <f t="shared" si="89"/>
        <v>0</v>
      </c>
      <c r="AF67" s="164">
        <f t="shared" si="89"/>
        <v>0</v>
      </c>
      <c r="AG67" s="164">
        <f t="shared" si="89"/>
        <v>0</v>
      </c>
      <c r="AH67" s="164">
        <f t="shared" si="89"/>
        <v>0</v>
      </c>
      <c r="AI67" s="164">
        <f t="shared" si="89"/>
        <v>6</v>
      </c>
      <c r="AJ67" s="164">
        <f t="shared" si="89"/>
        <v>72</v>
      </c>
      <c r="AK67" s="164">
        <f t="shared" si="89"/>
        <v>0</v>
      </c>
      <c r="AL67" s="164">
        <f t="shared" si="89"/>
        <v>0</v>
      </c>
      <c r="AM67" s="164">
        <f t="shared" si="89"/>
        <v>0</v>
      </c>
      <c r="AN67" s="164">
        <f t="shared" si="89"/>
        <v>0</v>
      </c>
      <c r="AO67" s="164">
        <f t="shared" si="89"/>
        <v>0</v>
      </c>
      <c r="AP67" s="164">
        <f t="shared" si="89"/>
        <v>0</v>
      </c>
      <c r="AQ67" s="164">
        <f t="shared" si="89"/>
        <v>108</v>
      </c>
      <c r="AR67" s="175">
        <f t="shared" si="89"/>
        <v>108</v>
      </c>
      <c r="AS67" s="164">
        <f t="shared" si="89"/>
        <v>0</v>
      </c>
    </row>
    <row r="68" spans="1:45" s="109" customFormat="1" ht="31.5" x14ac:dyDescent="0.25">
      <c r="A68" s="165" t="s">
        <v>68</v>
      </c>
      <c r="B68" s="135" t="s">
        <v>169</v>
      </c>
      <c r="C68" s="112"/>
      <c r="D68" s="112">
        <v>4</v>
      </c>
      <c r="E68" s="112">
        <v>54</v>
      </c>
      <c r="F68" s="112">
        <v>14</v>
      </c>
      <c r="G68" s="112">
        <v>4</v>
      </c>
      <c r="H68" s="112">
        <v>36</v>
      </c>
      <c r="I68" s="112"/>
      <c r="J68" s="112">
        <f t="shared" ref="J68:J72" si="90">K68+M68</f>
        <v>0</v>
      </c>
      <c r="K68" s="112"/>
      <c r="L68" s="112"/>
      <c r="M68" s="112"/>
      <c r="N68" s="112">
        <f t="shared" ref="N68:N72" si="91">O68+Q68</f>
        <v>0</v>
      </c>
      <c r="O68" s="112"/>
      <c r="P68" s="112"/>
      <c r="Q68" s="112"/>
      <c r="R68" s="112">
        <f t="shared" ref="R68:R72" si="92">S68+U68</f>
        <v>0</v>
      </c>
      <c r="S68" s="112"/>
      <c r="T68" s="112"/>
      <c r="U68" s="112"/>
      <c r="V68" s="112">
        <f t="shared" ref="V68:V72" si="93">W68+Y68</f>
        <v>0</v>
      </c>
      <c r="W68" s="112"/>
      <c r="X68" s="112"/>
      <c r="Y68" s="112"/>
      <c r="Z68" s="112">
        <f t="shared" ref="Z68:Z72" si="94">AA68+AC68</f>
        <v>57</v>
      </c>
      <c r="AA68" s="112">
        <v>19</v>
      </c>
      <c r="AB68" s="112">
        <v>9</v>
      </c>
      <c r="AC68" s="112">
        <v>38</v>
      </c>
      <c r="AD68" s="112">
        <f t="shared" ref="AD68:AD72" si="95">AE68+AG68</f>
        <v>0</v>
      </c>
      <c r="AE68" s="112"/>
      <c r="AF68" s="112"/>
      <c r="AG68" s="112"/>
      <c r="AH68" s="112"/>
      <c r="AI68" s="112"/>
      <c r="AJ68" s="112">
        <v>36</v>
      </c>
      <c r="AK68" s="113"/>
      <c r="AL68" s="113"/>
      <c r="AM68" s="107"/>
      <c r="AN68" s="107"/>
      <c r="AO68" s="107"/>
      <c r="AP68" s="107"/>
      <c r="AQ68" s="107">
        <v>36</v>
      </c>
      <c r="AR68" s="171">
        <v>36</v>
      </c>
      <c r="AS68" s="107"/>
    </row>
    <row r="69" spans="1:45" s="109" customFormat="1" ht="47.25" x14ac:dyDescent="0.25">
      <c r="A69" s="165" t="s">
        <v>69</v>
      </c>
      <c r="B69" s="137" t="s">
        <v>280</v>
      </c>
      <c r="C69" s="112"/>
      <c r="D69" s="133">
        <v>4</v>
      </c>
      <c r="E69" s="112">
        <v>54</v>
      </c>
      <c r="F69" s="112">
        <v>14</v>
      </c>
      <c r="G69" s="112">
        <v>4</v>
      </c>
      <c r="H69" s="112">
        <v>36</v>
      </c>
      <c r="I69" s="112">
        <v>0</v>
      </c>
      <c r="J69" s="112">
        <f t="shared" si="90"/>
        <v>0</v>
      </c>
      <c r="K69" s="112"/>
      <c r="L69" s="112"/>
      <c r="M69" s="112"/>
      <c r="N69" s="112">
        <f t="shared" si="91"/>
        <v>0</v>
      </c>
      <c r="O69" s="112"/>
      <c r="P69" s="112"/>
      <c r="Q69" s="112"/>
      <c r="R69" s="112">
        <f t="shared" si="92"/>
        <v>0</v>
      </c>
      <c r="S69" s="112"/>
      <c r="T69" s="112"/>
      <c r="U69" s="112"/>
      <c r="V69" s="112">
        <f t="shared" si="93"/>
        <v>0</v>
      </c>
      <c r="W69" s="112"/>
      <c r="X69" s="112"/>
      <c r="Y69" s="112"/>
      <c r="Z69" s="112">
        <f t="shared" si="94"/>
        <v>36</v>
      </c>
      <c r="AA69" s="112"/>
      <c r="AB69" s="112"/>
      <c r="AC69" s="112">
        <v>36</v>
      </c>
      <c r="AD69" s="112">
        <f t="shared" si="95"/>
        <v>0</v>
      </c>
      <c r="AE69" s="112"/>
      <c r="AF69" s="112"/>
      <c r="AG69" s="112"/>
      <c r="AH69" s="112"/>
      <c r="AI69" s="112">
        <v>6</v>
      </c>
      <c r="AJ69" s="112">
        <v>36</v>
      </c>
      <c r="AK69" s="113"/>
      <c r="AL69" s="113"/>
      <c r="AM69" s="107"/>
      <c r="AN69" s="107"/>
      <c r="AO69" s="107"/>
      <c r="AP69" s="107"/>
      <c r="AQ69" s="107">
        <v>36</v>
      </c>
      <c r="AR69" s="171">
        <v>36</v>
      </c>
      <c r="AS69" s="107"/>
    </row>
    <row r="70" spans="1:45" s="109" customFormat="1" x14ac:dyDescent="0.25">
      <c r="A70" s="165" t="s">
        <v>170</v>
      </c>
      <c r="B70" s="132" t="s">
        <v>61</v>
      </c>
      <c r="C70" s="112"/>
      <c r="D70" s="112"/>
      <c r="E70" s="112">
        <v>36</v>
      </c>
      <c r="F70" s="112">
        <v>0</v>
      </c>
      <c r="G70" s="112">
        <v>0</v>
      </c>
      <c r="H70" s="112"/>
      <c r="I70" s="112">
        <v>36</v>
      </c>
      <c r="J70" s="112"/>
      <c r="K70" s="112"/>
      <c r="L70" s="112"/>
      <c r="M70" s="112"/>
      <c r="N70" s="112"/>
      <c r="O70" s="112"/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3"/>
      <c r="AL70" s="113"/>
      <c r="AM70" s="107"/>
      <c r="AN70" s="107"/>
      <c r="AO70" s="107"/>
      <c r="AP70" s="107"/>
      <c r="AQ70" s="107">
        <v>36</v>
      </c>
      <c r="AR70" s="171">
        <v>36</v>
      </c>
      <c r="AS70" s="107"/>
    </row>
    <row r="71" spans="1:45" s="109" customFormat="1" x14ac:dyDescent="0.25">
      <c r="A71" s="166" t="s">
        <v>171</v>
      </c>
      <c r="B71" s="138" t="s">
        <v>151</v>
      </c>
      <c r="C71" s="124"/>
      <c r="D71" s="124"/>
      <c r="E71" s="124">
        <f t="shared" ref="E71:E72" si="96">J71+N71+R71+V71+Z71+AD71</f>
        <v>0</v>
      </c>
      <c r="F71" s="124">
        <f t="shared" ref="F71:F72" si="97">K71+O71+S71+W71+AA71+AE71</f>
        <v>0</v>
      </c>
      <c r="G71" s="124">
        <f t="shared" ref="G71:G72" si="98">L71+P71+T71+X71+AB71+AF71</f>
        <v>0</v>
      </c>
      <c r="H71" s="124">
        <f t="shared" ref="H71:H72" si="99">M71+Q71+U71+Y71+AC71+AG71</f>
        <v>0</v>
      </c>
      <c r="I71" s="124"/>
      <c r="J71" s="124">
        <f t="shared" si="90"/>
        <v>0</v>
      </c>
      <c r="K71" s="124"/>
      <c r="L71" s="124"/>
      <c r="M71" s="124"/>
      <c r="N71" s="124">
        <f t="shared" si="91"/>
        <v>0</v>
      </c>
      <c r="O71" s="124"/>
      <c r="P71" s="124"/>
      <c r="Q71" s="124"/>
      <c r="R71" s="124">
        <f t="shared" si="92"/>
        <v>0</v>
      </c>
      <c r="S71" s="124"/>
      <c r="T71" s="124"/>
      <c r="U71" s="124"/>
      <c r="V71" s="124">
        <f t="shared" si="93"/>
        <v>0</v>
      </c>
      <c r="W71" s="124"/>
      <c r="X71" s="124"/>
      <c r="Y71" s="124"/>
      <c r="Z71" s="124">
        <f t="shared" si="94"/>
        <v>0</v>
      </c>
      <c r="AA71" s="124"/>
      <c r="AB71" s="124"/>
      <c r="AC71" s="124"/>
      <c r="AD71" s="124">
        <f t="shared" si="95"/>
        <v>0</v>
      </c>
      <c r="AE71" s="124"/>
      <c r="AF71" s="124"/>
      <c r="AG71" s="124"/>
      <c r="AH71" s="124"/>
      <c r="AI71" s="124"/>
      <c r="AJ71" s="124"/>
      <c r="AK71" s="139"/>
      <c r="AL71" s="139"/>
      <c r="AM71" s="127"/>
      <c r="AN71" s="127"/>
      <c r="AO71" s="127"/>
      <c r="AP71" s="127"/>
      <c r="AQ71" s="127"/>
      <c r="AR71" s="171"/>
      <c r="AS71" s="107"/>
    </row>
    <row r="72" spans="1:45" s="123" customFormat="1" x14ac:dyDescent="0.25">
      <c r="A72" s="108" t="s">
        <v>172</v>
      </c>
      <c r="B72" s="131" t="s">
        <v>30</v>
      </c>
      <c r="C72" s="117"/>
      <c r="D72" s="168">
        <v>3.4</v>
      </c>
      <c r="E72" s="112">
        <f t="shared" si="96"/>
        <v>88</v>
      </c>
      <c r="F72" s="112">
        <f t="shared" si="97"/>
        <v>44</v>
      </c>
      <c r="G72" s="112">
        <f t="shared" si="98"/>
        <v>0</v>
      </c>
      <c r="H72" s="112">
        <f t="shared" si="99"/>
        <v>44</v>
      </c>
      <c r="I72" s="112"/>
      <c r="J72" s="112">
        <f t="shared" si="90"/>
        <v>0</v>
      </c>
      <c r="K72" s="112"/>
      <c r="L72" s="112"/>
      <c r="M72" s="112"/>
      <c r="N72" s="112">
        <f t="shared" si="91"/>
        <v>0</v>
      </c>
      <c r="O72" s="112"/>
      <c r="P72" s="112"/>
      <c r="Q72" s="112"/>
      <c r="R72" s="112">
        <f t="shared" si="92"/>
        <v>0</v>
      </c>
      <c r="S72" s="112"/>
      <c r="T72" s="112"/>
      <c r="U72" s="112"/>
      <c r="V72" s="112">
        <f t="shared" si="93"/>
        <v>88</v>
      </c>
      <c r="W72" s="112">
        <v>44</v>
      </c>
      <c r="X72" s="112"/>
      <c r="Y72" s="112">
        <v>44</v>
      </c>
      <c r="Z72" s="112">
        <f t="shared" si="94"/>
        <v>0</v>
      </c>
      <c r="AA72" s="112"/>
      <c r="AB72" s="112"/>
      <c r="AC72" s="112"/>
      <c r="AD72" s="112">
        <f t="shared" si="95"/>
        <v>0</v>
      </c>
      <c r="AE72" s="112"/>
      <c r="AF72" s="112"/>
      <c r="AG72" s="112"/>
      <c r="AH72" s="112"/>
      <c r="AI72" s="112"/>
      <c r="AJ72" s="112"/>
      <c r="AK72" s="112">
        <v>44</v>
      </c>
      <c r="AL72" s="112"/>
      <c r="AM72" s="107"/>
      <c r="AN72" s="107"/>
      <c r="AO72" s="107"/>
      <c r="AP72" s="107">
        <v>24</v>
      </c>
      <c r="AQ72" s="107">
        <v>20</v>
      </c>
      <c r="AR72" s="171"/>
      <c r="AS72" s="107">
        <v>44</v>
      </c>
    </row>
    <row r="73" spans="1:45" s="146" customFormat="1" x14ac:dyDescent="0.25">
      <c r="A73" s="140"/>
      <c r="B73" s="141" t="s">
        <v>278</v>
      </c>
      <c r="C73" s="142"/>
      <c r="D73" s="142"/>
      <c r="E73" s="116"/>
      <c r="F73" s="116"/>
      <c r="G73" s="116"/>
      <c r="H73" s="116"/>
      <c r="I73" s="143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44"/>
      <c r="AL73" s="144"/>
      <c r="AM73" s="145"/>
      <c r="AN73" s="145"/>
      <c r="AO73" s="145"/>
      <c r="AP73" s="145">
        <v>36</v>
      </c>
      <c r="AQ73" s="145">
        <v>36</v>
      </c>
      <c r="AR73" s="171"/>
      <c r="AS73" s="107"/>
    </row>
    <row r="74" spans="1:45" x14ac:dyDescent="0.25">
      <c r="A74" s="40"/>
      <c r="B74" s="41" t="s">
        <v>173</v>
      </c>
      <c r="C74" s="42"/>
      <c r="D74" s="43"/>
      <c r="E74" s="42">
        <f>E75+E76+E77+E80</f>
        <v>2952</v>
      </c>
      <c r="F74" s="43">
        <f t="shared" ref="F74:G74" si="100">F75+F76+F77</f>
        <v>0</v>
      </c>
      <c r="G74" s="42">
        <f t="shared" si="100"/>
        <v>82</v>
      </c>
      <c r="H74" s="43">
        <f>H75+H76+H77+H80</f>
        <v>2196</v>
      </c>
      <c r="I74" s="84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32">
        <f>AI32</f>
        <v>30</v>
      </c>
      <c r="AJ74" s="32"/>
      <c r="AK74" s="83"/>
      <c r="AL74" s="83"/>
      <c r="AM74" s="93"/>
      <c r="AN74" s="94"/>
      <c r="AO74" s="93"/>
      <c r="AP74" s="93"/>
      <c r="AQ74" s="93"/>
      <c r="AR74" s="176"/>
      <c r="AS74" s="34"/>
    </row>
    <row r="75" spans="1:45" s="21" customFormat="1" x14ac:dyDescent="0.25">
      <c r="A75" s="30" t="s">
        <v>174</v>
      </c>
      <c r="B75" s="39" t="s">
        <v>12</v>
      </c>
      <c r="C75" s="29"/>
      <c r="D75" s="29"/>
      <c r="E75" s="29">
        <f>F75+H75+G75+AI75</f>
        <v>1476</v>
      </c>
      <c r="F75" s="29"/>
      <c r="G75" s="29">
        <v>36</v>
      </c>
      <c r="H75" s="29">
        <f>H8</f>
        <v>1404</v>
      </c>
      <c r="I75" s="37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>
        <v>36</v>
      </c>
      <c r="AJ75" s="29"/>
      <c r="AK75" s="31"/>
      <c r="AL75" s="31"/>
      <c r="AM75" s="30"/>
      <c r="AN75" s="34"/>
      <c r="AO75" s="30"/>
      <c r="AP75" s="30"/>
      <c r="AQ75" s="30"/>
      <c r="AR75" s="176"/>
      <c r="AS75" s="30"/>
    </row>
    <row r="76" spans="1:45" s="21" customFormat="1" x14ac:dyDescent="0.25">
      <c r="A76" s="30" t="s">
        <v>133</v>
      </c>
      <c r="B76" s="213" t="s">
        <v>175</v>
      </c>
      <c r="C76" s="214"/>
      <c r="D76" s="215"/>
      <c r="E76" s="35">
        <f>F76+H76</f>
        <v>792</v>
      </c>
      <c r="F76" s="29"/>
      <c r="G76" s="29">
        <v>46</v>
      </c>
      <c r="H76" s="35">
        <v>792</v>
      </c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86"/>
      <c r="AN76" s="20"/>
      <c r="AO76" s="86"/>
      <c r="AP76" s="86"/>
      <c r="AQ76" s="86"/>
      <c r="AR76" s="169"/>
      <c r="AS76" s="86"/>
    </row>
    <row r="77" spans="1:45" s="21" customFormat="1" x14ac:dyDescent="0.25">
      <c r="A77" s="44" t="s">
        <v>176</v>
      </c>
      <c r="B77" s="216" t="s">
        <v>63</v>
      </c>
      <c r="C77" s="217"/>
      <c r="D77" s="218"/>
      <c r="E77" s="35">
        <v>612</v>
      </c>
      <c r="F77" s="35"/>
      <c r="G77" s="35">
        <v>0</v>
      </c>
      <c r="H77" s="35"/>
      <c r="I77" s="38"/>
      <c r="J77" s="38"/>
      <c r="K77" s="219" t="s">
        <v>105</v>
      </c>
      <c r="L77" s="220"/>
      <c r="M77" s="220"/>
      <c r="N77" s="220"/>
      <c r="O77" s="221"/>
      <c r="P77" s="222" t="s">
        <v>177</v>
      </c>
      <c r="Q77" s="223"/>
      <c r="R77" s="222" t="s">
        <v>178</v>
      </c>
      <c r="S77" s="223"/>
      <c r="T77" s="222" t="s">
        <v>179</v>
      </c>
      <c r="U77" s="223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86"/>
      <c r="AN77" s="20"/>
      <c r="AO77" s="86"/>
      <c r="AP77" s="86"/>
      <c r="AQ77" s="86"/>
      <c r="AR77" s="169"/>
      <c r="AS77" s="86"/>
    </row>
    <row r="78" spans="1:45" x14ac:dyDescent="0.25">
      <c r="A78" s="34" t="s">
        <v>180</v>
      </c>
      <c r="B78" s="190" t="s">
        <v>61</v>
      </c>
      <c r="C78" s="191"/>
      <c r="D78" s="192"/>
      <c r="E78" s="33">
        <v>180</v>
      </c>
      <c r="F78" s="29"/>
      <c r="G78" s="33">
        <v>0</v>
      </c>
      <c r="H78" s="29"/>
      <c r="I78" s="95"/>
      <c r="J78" s="95"/>
      <c r="K78" s="199"/>
      <c r="L78" s="200"/>
      <c r="M78" s="200"/>
      <c r="N78" s="200"/>
      <c r="O78" s="201"/>
      <c r="P78" s="96">
        <v>1</v>
      </c>
      <c r="Q78" s="97">
        <v>2</v>
      </c>
      <c r="R78" s="96">
        <v>3</v>
      </c>
      <c r="S78" s="97">
        <v>4</v>
      </c>
      <c r="T78" s="96">
        <v>5</v>
      </c>
      <c r="U78" s="97">
        <v>6</v>
      </c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38"/>
      <c r="AJ78" s="38"/>
      <c r="AK78" s="95"/>
      <c r="AL78" s="95"/>
    </row>
    <row r="79" spans="1:45" ht="21" x14ac:dyDescent="0.25">
      <c r="A79" s="34" t="s">
        <v>133</v>
      </c>
      <c r="B79" s="190" t="s">
        <v>63</v>
      </c>
      <c r="C79" s="191"/>
      <c r="D79" s="192"/>
      <c r="E79" s="33">
        <v>432</v>
      </c>
      <c r="F79" s="29"/>
      <c r="G79" s="33">
        <v>0</v>
      </c>
      <c r="H79" s="29"/>
      <c r="I79" s="95"/>
      <c r="J79" s="95"/>
      <c r="K79" s="199" t="s">
        <v>181</v>
      </c>
      <c r="L79" s="200"/>
      <c r="M79" s="200"/>
      <c r="N79" s="200"/>
      <c r="O79" s="201"/>
      <c r="P79" s="46">
        <v>4</v>
      </c>
      <c r="Q79" s="47">
        <v>6</v>
      </c>
      <c r="R79" s="47">
        <v>5</v>
      </c>
      <c r="S79" s="47">
        <v>5</v>
      </c>
      <c r="T79" s="47">
        <v>1</v>
      </c>
      <c r="U79" s="48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202" t="s">
        <v>105</v>
      </c>
      <c r="AI79" s="203"/>
      <c r="AJ79" s="203"/>
      <c r="AK79" s="203"/>
      <c r="AL79" s="204"/>
      <c r="AM79" s="208" t="s">
        <v>177</v>
      </c>
      <c r="AN79" s="209"/>
      <c r="AO79" s="208" t="s">
        <v>178</v>
      </c>
      <c r="AP79" s="209"/>
    </row>
    <row r="80" spans="1:45" ht="21" x14ac:dyDescent="0.25">
      <c r="A80" s="49"/>
      <c r="B80" s="210" t="s">
        <v>182</v>
      </c>
      <c r="C80" s="185"/>
      <c r="D80" s="186"/>
      <c r="E80" s="36">
        <v>72</v>
      </c>
      <c r="F80" s="35"/>
      <c r="G80" s="36">
        <f>G81+G82</f>
        <v>0</v>
      </c>
      <c r="H80" s="35"/>
      <c r="I80" s="95"/>
      <c r="J80" s="95"/>
      <c r="K80" s="199" t="s">
        <v>110</v>
      </c>
      <c r="L80" s="200"/>
      <c r="M80" s="200"/>
      <c r="N80" s="200"/>
      <c r="O80" s="201"/>
      <c r="P80" s="50">
        <v>2</v>
      </c>
      <c r="Q80" s="51">
        <v>3</v>
      </c>
      <c r="R80" s="51">
        <v>1</v>
      </c>
      <c r="S80" s="51">
        <v>4</v>
      </c>
      <c r="T80" s="51">
        <v>3</v>
      </c>
      <c r="U80" s="52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205"/>
      <c r="AI80" s="206"/>
      <c r="AJ80" s="206"/>
      <c r="AK80" s="206"/>
      <c r="AL80" s="207"/>
      <c r="AM80" s="30">
        <v>1</v>
      </c>
      <c r="AN80" s="30">
        <v>2</v>
      </c>
      <c r="AO80" s="34">
        <v>3</v>
      </c>
      <c r="AP80" s="34">
        <v>4</v>
      </c>
      <c r="AQ80" s="20"/>
    </row>
    <row r="81" spans="1:43" ht="20.25" x14ac:dyDescent="0.25">
      <c r="A81" s="34" t="s">
        <v>120</v>
      </c>
      <c r="B81" s="190" t="s">
        <v>183</v>
      </c>
      <c r="C81" s="191"/>
      <c r="D81" s="192"/>
      <c r="E81" s="33">
        <v>36</v>
      </c>
      <c r="F81" s="29"/>
      <c r="G81" s="33">
        <v>0</v>
      </c>
      <c r="H81" s="29"/>
      <c r="I81" s="95"/>
      <c r="J81" s="95"/>
      <c r="K81" s="193" t="s">
        <v>184</v>
      </c>
      <c r="L81" s="194"/>
      <c r="M81" s="194"/>
      <c r="N81" s="194"/>
      <c r="O81" s="195"/>
      <c r="P81" s="53"/>
      <c r="Q81" s="54"/>
      <c r="R81" s="54"/>
      <c r="S81" s="54"/>
      <c r="T81" s="54"/>
      <c r="U81" s="5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196" t="s">
        <v>181</v>
      </c>
      <c r="AI81" s="197"/>
      <c r="AJ81" s="197"/>
      <c r="AK81" s="197"/>
      <c r="AL81" s="198"/>
      <c r="AM81" s="30">
        <v>0</v>
      </c>
      <c r="AN81" s="30">
        <v>0</v>
      </c>
      <c r="AO81" s="34">
        <v>1</v>
      </c>
      <c r="AP81" s="34">
        <v>1</v>
      </c>
      <c r="AQ81" s="20"/>
    </row>
    <row r="82" spans="1:43" x14ac:dyDescent="0.25">
      <c r="A82" s="34" t="s">
        <v>185</v>
      </c>
      <c r="B82" s="190" t="s">
        <v>58</v>
      </c>
      <c r="C82" s="191"/>
      <c r="D82" s="192"/>
      <c r="E82" s="33">
        <v>36</v>
      </c>
      <c r="F82" s="29"/>
      <c r="G82" s="33">
        <v>0</v>
      </c>
      <c r="H82" s="29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187" t="s">
        <v>110</v>
      </c>
      <c r="AI82" s="188"/>
      <c r="AJ82" s="188"/>
      <c r="AK82" s="188"/>
      <c r="AL82" s="189"/>
      <c r="AM82" s="30">
        <v>2</v>
      </c>
      <c r="AN82" s="30">
        <v>4</v>
      </c>
      <c r="AO82" s="34">
        <v>5</v>
      </c>
      <c r="AP82" s="34">
        <v>0</v>
      </c>
      <c r="AQ82" s="20"/>
    </row>
    <row r="83" spans="1:43" x14ac:dyDescent="0.25">
      <c r="A83" s="34"/>
      <c r="B83" s="45"/>
      <c r="C83" s="98"/>
      <c r="D83" s="99"/>
      <c r="E83" s="33"/>
      <c r="F83" s="29"/>
      <c r="G83" s="33"/>
      <c r="H83" s="29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183" t="s">
        <v>186</v>
      </c>
      <c r="AI83" s="183"/>
      <c r="AJ83" s="183"/>
      <c r="AK83" s="183"/>
      <c r="AL83" s="183"/>
      <c r="AM83" s="30">
        <v>4</v>
      </c>
      <c r="AN83" s="30">
        <v>9</v>
      </c>
      <c r="AO83" s="34">
        <v>5</v>
      </c>
      <c r="AP83" s="34">
        <v>6</v>
      </c>
      <c r="AQ83" s="20"/>
    </row>
    <row r="84" spans="1:43" x14ac:dyDescent="0.25">
      <c r="A84" s="49"/>
      <c r="B84" s="184" t="s">
        <v>279</v>
      </c>
      <c r="C84" s="185"/>
      <c r="D84" s="186"/>
      <c r="E84" s="33">
        <v>12</v>
      </c>
      <c r="F84" s="29"/>
      <c r="G84" s="33"/>
      <c r="H84" s="29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187" t="s">
        <v>184</v>
      </c>
      <c r="AI84" s="188"/>
      <c r="AJ84" s="188"/>
      <c r="AK84" s="188"/>
      <c r="AL84" s="189"/>
      <c r="AM84" s="30">
        <v>8</v>
      </c>
      <c r="AN84" s="30">
        <v>11</v>
      </c>
      <c r="AO84" s="34">
        <v>11</v>
      </c>
      <c r="AP84" s="34">
        <v>7</v>
      </c>
      <c r="AQ84" s="20"/>
    </row>
    <row r="85" spans="1:43" x14ac:dyDescent="0.25">
      <c r="A85" s="49"/>
      <c r="B85" s="190" t="s">
        <v>187</v>
      </c>
      <c r="C85" s="191"/>
      <c r="D85" s="192"/>
      <c r="E85" s="36"/>
      <c r="F85" s="29"/>
      <c r="G85" s="33"/>
      <c r="H85" s="29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J85" s="20"/>
      <c r="AK85" s="86"/>
      <c r="AL85" s="86"/>
      <c r="AN85" s="86"/>
      <c r="AO85" s="20"/>
      <c r="AP85" s="20"/>
      <c r="AQ85" s="20"/>
    </row>
    <row r="86" spans="1:43" x14ac:dyDescent="0.25">
      <c r="A86" s="34"/>
      <c r="B86" s="190" t="s">
        <v>188</v>
      </c>
      <c r="C86" s="191"/>
      <c r="D86" s="192"/>
      <c r="E86" s="33"/>
      <c r="F86" s="29"/>
      <c r="G86" s="100">
        <v>98</v>
      </c>
      <c r="H86" s="29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J86" s="20"/>
      <c r="AK86" s="86"/>
      <c r="AL86" s="86"/>
      <c r="AN86" s="86"/>
      <c r="AO86" s="20"/>
      <c r="AP86" s="20"/>
      <c r="AQ86" s="20"/>
    </row>
    <row r="89" spans="1:43" ht="18.75" x14ac:dyDescent="0.3">
      <c r="A89" s="8" t="s">
        <v>189</v>
      </c>
      <c r="B89" s="8"/>
      <c r="C89" s="101"/>
      <c r="D89" s="102"/>
      <c r="E89" s="101"/>
      <c r="F89" s="103"/>
      <c r="G89" s="101"/>
      <c r="H89" s="103"/>
      <c r="I89" s="104"/>
      <c r="J89" s="104"/>
      <c r="K89" s="104"/>
      <c r="L89" s="104"/>
      <c r="M89" s="104"/>
    </row>
    <row r="90" spans="1:43" x14ac:dyDescent="0.25">
      <c r="A90" s="17" t="s">
        <v>190</v>
      </c>
      <c r="B90" s="17"/>
      <c r="C90" s="104"/>
      <c r="D90" s="105"/>
      <c r="E90" s="104"/>
      <c r="F90" s="105"/>
      <c r="G90" s="104"/>
      <c r="H90" s="105"/>
      <c r="I90" s="104"/>
      <c r="J90" s="104"/>
      <c r="K90" s="104"/>
      <c r="L90" s="104"/>
      <c r="M90" s="104"/>
    </row>
    <row r="91" spans="1:43" x14ac:dyDescent="0.25">
      <c r="A91" s="17" t="s">
        <v>191</v>
      </c>
      <c r="B91" s="17"/>
      <c r="C91" s="104"/>
      <c r="D91" s="105"/>
      <c r="E91" s="104"/>
      <c r="F91" s="105"/>
      <c r="G91" s="104"/>
      <c r="H91" s="105"/>
      <c r="I91" s="104"/>
      <c r="J91" s="104"/>
      <c r="K91" s="104"/>
      <c r="L91" s="104"/>
      <c r="M91" s="104"/>
    </row>
    <row r="92" spans="1:43" x14ac:dyDescent="0.25">
      <c r="A92" s="17" t="s">
        <v>192</v>
      </c>
      <c r="B92" s="17"/>
      <c r="C92" s="104"/>
      <c r="D92" s="105"/>
      <c r="E92" s="104"/>
      <c r="F92" s="105"/>
      <c r="G92" s="104"/>
      <c r="H92" s="105"/>
      <c r="I92" s="104"/>
      <c r="J92" s="104"/>
      <c r="K92" s="104"/>
      <c r="L92" s="104"/>
      <c r="M92" s="104"/>
    </row>
    <row r="93" spans="1:43" x14ac:dyDescent="0.25">
      <c r="A93" s="56" t="s">
        <v>193</v>
      </c>
      <c r="B93" s="17"/>
      <c r="C93" s="104"/>
      <c r="D93" s="105"/>
      <c r="E93" s="104"/>
      <c r="F93" s="105"/>
      <c r="G93" s="104"/>
      <c r="H93" s="105"/>
      <c r="I93" s="104"/>
      <c r="J93" s="104"/>
      <c r="K93" s="104"/>
      <c r="L93" s="104"/>
      <c r="M93" s="104"/>
    </row>
    <row r="94" spans="1:43" x14ac:dyDescent="0.25">
      <c r="A94" s="17" t="s">
        <v>194</v>
      </c>
      <c r="B94" s="17"/>
      <c r="C94" s="104"/>
      <c r="D94" s="105"/>
      <c r="E94" s="104"/>
      <c r="F94" s="105"/>
      <c r="G94" s="104"/>
      <c r="H94" s="105"/>
      <c r="I94" s="104"/>
      <c r="J94" s="104"/>
      <c r="K94" s="104"/>
      <c r="L94" s="104"/>
      <c r="M94" s="104"/>
    </row>
    <row r="95" spans="1:43" x14ac:dyDescent="0.25">
      <c r="A95" s="17" t="s">
        <v>195</v>
      </c>
      <c r="B95" s="17"/>
      <c r="C95" s="104"/>
      <c r="D95" s="105"/>
      <c r="E95" s="104"/>
      <c r="F95" s="105"/>
      <c r="G95" s="104"/>
      <c r="H95" s="105"/>
      <c r="I95" s="104"/>
      <c r="J95" s="104"/>
      <c r="K95" s="104"/>
      <c r="L95" s="104"/>
      <c r="M95" s="104"/>
    </row>
    <row r="96" spans="1:43" x14ac:dyDescent="0.25">
      <c r="A96" s="17" t="s">
        <v>196</v>
      </c>
      <c r="B96" s="17"/>
      <c r="C96" s="104"/>
      <c r="D96" s="105"/>
      <c r="E96" s="104"/>
      <c r="F96" s="105"/>
      <c r="G96" s="104"/>
      <c r="H96" s="105"/>
      <c r="I96" s="104"/>
      <c r="J96" s="104"/>
      <c r="K96" s="104"/>
      <c r="L96" s="104"/>
      <c r="M96" s="104"/>
    </row>
    <row r="97" spans="4:8" x14ac:dyDescent="0.25">
      <c r="D97" s="105"/>
      <c r="F97" s="106"/>
      <c r="H97" s="106"/>
    </row>
  </sheetData>
  <mergeCells count="50">
    <mergeCell ref="A2:A5"/>
    <mergeCell ref="B2:B5"/>
    <mergeCell ref="C2:D3"/>
    <mergeCell ref="E2:AI3"/>
    <mergeCell ref="AJ2:AK2"/>
    <mergeCell ref="C4:C5"/>
    <mergeCell ref="D4:D5"/>
    <mergeCell ref="E4:E5"/>
    <mergeCell ref="F4:F5"/>
    <mergeCell ref="G4:G5"/>
    <mergeCell ref="H4:AI4"/>
    <mergeCell ref="AL2:AQ2"/>
    <mergeCell ref="AR2:AS3"/>
    <mergeCell ref="AJ3:AJ5"/>
    <mergeCell ref="AK3:AK5"/>
    <mergeCell ref="AL3:AO3"/>
    <mergeCell ref="AP3:AQ3"/>
    <mergeCell ref="AR4:AR6"/>
    <mergeCell ref="AS4:AS6"/>
    <mergeCell ref="AA6:AB6"/>
    <mergeCell ref="AE6:AF6"/>
    <mergeCell ref="B76:D76"/>
    <mergeCell ref="B77:D77"/>
    <mergeCell ref="K77:O78"/>
    <mergeCell ref="P77:Q77"/>
    <mergeCell ref="R77:S77"/>
    <mergeCell ref="T77:U77"/>
    <mergeCell ref="B78:D78"/>
    <mergeCell ref="C6:H6"/>
    <mergeCell ref="K6:L6"/>
    <mergeCell ref="O6:P6"/>
    <mergeCell ref="S6:T6"/>
    <mergeCell ref="W6:X6"/>
    <mergeCell ref="B79:D79"/>
    <mergeCell ref="K79:O79"/>
    <mergeCell ref="AH79:AL80"/>
    <mergeCell ref="AM79:AN79"/>
    <mergeCell ref="AO79:AP79"/>
    <mergeCell ref="B80:D80"/>
    <mergeCell ref="K80:O80"/>
    <mergeCell ref="B81:D81"/>
    <mergeCell ref="K81:O81"/>
    <mergeCell ref="AH81:AL81"/>
    <mergeCell ref="B82:D82"/>
    <mergeCell ref="AH82:AL82"/>
    <mergeCell ref="AH83:AL83"/>
    <mergeCell ref="B84:D84"/>
    <mergeCell ref="AH84:AL84"/>
    <mergeCell ref="B85:D85"/>
    <mergeCell ref="B86:D86"/>
  </mergeCells>
  <pageMargins left="0.19685039370078738" right="0.19685039370078738" top="0.19685039370078738" bottom="0.19685039370078738" header="0" footer="0"/>
  <pageSetup paperSize="9" scale="63" fitToHeight="0" orientation="landscape" useFirstPageNumber="1" horizontalDpi="214748364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BA19"/>
  <sheetViews>
    <sheetView zoomScale="130" workbookViewId="0">
      <selection activeCell="AX13" sqref="AX13"/>
    </sheetView>
  </sheetViews>
  <sheetFormatPr defaultRowHeight="15" x14ac:dyDescent="0.25"/>
  <cols>
    <col min="1" max="53" width="2.42578125" customWidth="1"/>
  </cols>
  <sheetData>
    <row r="2" spans="1:53" ht="15.75" x14ac:dyDescent="0.25">
      <c r="A2" s="280" t="s">
        <v>197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</row>
    <row r="4" spans="1:53" x14ac:dyDescent="0.25">
      <c r="A4" s="281" t="s">
        <v>198</v>
      </c>
      <c r="B4" s="277" t="s">
        <v>199</v>
      </c>
      <c r="C4" s="284"/>
      <c r="D4" s="284"/>
      <c r="E4" s="285"/>
      <c r="F4" s="275" t="s">
        <v>200</v>
      </c>
      <c r="G4" s="287" t="s">
        <v>201</v>
      </c>
      <c r="H4" s="287"/>
      <c r="I4" s="287"/>
      <c r="J4" s="275" t="s">
        <v>202</v>
      </c>
      <c r="K4" s="287" t="s">
        <v>203</v>
      </c>
      <c r="L4" s="287"/>
      <c r="M4" s="287"/>
      <c r="N4" s="275" t="s">
        <v>204</v>
      </c>
      <c r="O4" s="287" t="s">
        <v>205</v>
      </c>
      <c r="P4" s="287"/>
      <c r="Q4" s="287"/>
      <c r="R4" s="287"/>
      <c r="S4" s="275" t="s">
        <v>206</v>
      </c>
      <c r="T4" s="287" t="s">
        <v>207</v>
      </c>
      <c r="U4" s="287"/>
      <c r="V4" s="287"/>
      <c r="W4" s="275" t="s">
        <v>208</v>
      </c>
      <c r="X4" s="287" t="s">
        <v>209</v>
      </c>
      <c r="Y4" s="287"/>
      <c r="Z4" s="287"/>
      <c r="AA4" s="275" t="s">
        <v>210</v>
      </c>
      <c r="AB4" s="287" t="s">
        <v>211</v>
      </c>
      <c r="AC4" s="287"/>
      <c r="AD4" s="287"/>
      <c r="AE4" s="287"/>
      <c r="AF4" s="275" t="s">
        <v>212</v>
      </c>
      <c r="AG4" s="287" t="s">
        <v>213</v>
      </c>
      <c r="AH4" s="287"/>
      <c r="AI4" s="287"/>
      <c r="AJ4" s="275" t="s">
        <v>214</v>
      </c>
      <c r="AK4" s="277" t="s">
        <v>215</v>
      </c>
      <c r="AL4" s="278"/>
      <c r="AM4" s="278"/>
      <c r="AN4" s="288"/>
      <c r="AO4" s="287" t="s">
        <v>216</v>
      </c>
      <c r="AP4" s="287"/>
      <c r="AQ4" s="287"/>
      <c r="AR4" s="287"/>
      <c r="AS4" s="275" t="s">
        <v>217</v>
      </c>
      <c r="AT4" s="277" t="s">
        <v>218</v>
      </c>
      <c r="AU4" s="278"/>
      <c r="AV4" s="278"/>
      <c r="AW4" s="275" t="s">
        <v>219</v>
      </c>
      <c r="AX4" s="277" t="s">
        <v>220</v>
      </c>
      <c r="AY4" s="278"/>
      <c r="AZ4" s="278"/>
      <c r="BA4" s="278"/>
    </row>
    <row r="5" spans="1:53" x14ac:dyDescent="0.25">
      <c r="A5" s="282"/>
      <c r="B5" s="275" t="s">
        <v>221</v>
      </c>
      <c r="C5" s="275" t="s">
        <v>222</v>
      </c>
      <c r="D5" s="275" t="s">
        <v>223</v>
      </c>
      <c r="E5" s="275" t="s">
        <v>224</v>
      </c>
      <c r="F5" s="286"/>
      <c r="G5" s="275" t="s">
        <v>225</v>
      </c>
      <c r="H5" s="275" t="s">
        <v>226</v>
      </c>
      <c r="I5" s="275" t="s">
        <v>227</v>
      </c>
      <c r="J5" s="286"/>
      <c r="K5" s="275" t="s">
        <v>228</v>
      </c>
      <c r="L5" s="275" t="s">
        <v>229</v>
      </c>
      <c r="M5" s="275" t="s">
        <v>230</v>
      </c>
      <c r="N5" s="286"/>
      <c r="O5" s="275" t="s">
        <v>221</v>
      </c>
      <c r="P5" s="275" t="s">
        <v>222</v>
      </c>
      <c r="Q5" s="275" t="s">
        <v>223</v>
      </c>
      <c r="R5" s="275" t="s">
        <v>224</v>
      </c>
      <c r="S5" s="286"/>
      <c r="T5" s="275" t="s">
        <v>231</v>
      </c>
      <c r="U5" s="275" t="s">
        <v>232</v>
      </c>
      <c r="V5" s="275" t="s">
        <v>233</v>
      </c>
      <c r="W5" s="286"/>
      <c r="X5" s="275" t="s">
        <v>234</v>
      </c>
      <c r="Y5" s="275" t="s">
        <v>235</v>
      </c>
      <c r="Z5" s="275" t="s">
        <v>236</v>
      </c>
      <c r="AA5" s="286"/>
      <c r="AB5" s="275" t="s">
        <v>234</v>
      </c>
      <c r="AC5" s="275" t="s">
        <v>235</v>
      </c>
      <c r="AD5" s="275" t="s">
        <v>236</v>
      </c>
      <c r="AE5" s="275" t="s">
        <v>237</v>
      </c>
      <c r="AF5" s="286"/>
      <c r="AG5" s="275" t="s">
        <v>225</v>
      </c>
      <c r="AH5" s="275" t="s">
        <v>226</v>
      </c>
      <c r="AI5" s="275" t="s">
        <v>227</v>
      </c>
      <c r="AJ5" s="286"/>
      <c r="AK5" s="275" t="s">
        <v>238</v>
      </c>
      <c r="AL5" s="275" t="s">
        <v>239</v>
      </c>
      <c r="AM5" s="275" t="s">
        <v>240</v>
      </c>
      <c r="AN5" s="275" t="s">
        <v>241</v>
      </c>
      <c r="AO5" s="275" t="s">
        <v>221</v>
      </c>
      <c r="AP5" s="275" t="s">
        <v>222</v>
      </c>
      <c r="AQ5" s="275" t="s">
        <v>223</v>
      </c>
      <c r="AR5" s="275" t="s">
        <v>224</v>
      </c>
      <c r="AS5" s="286"/>
      <c r="AT5" s="275" t="s">
        <v>225</v>
      </c>
      <c r="AU5" s="275" t="s">
        <v>226</v>
      </c>
      <c r="AV5" s="275" t="s">
        <v>227</v>
      </c>
      <c r="AW5" s="286"/>
      <c r="AX5" s="275" t="s">
        <v>242</v>
      </c>
      <c r="AY5" s="275" t="s">
        <v>243</v>
      </c>
      <c r="AZ5" s="275" t="s">
        <v>244</v>
      </c>
      <c r="BA5" s="275" t="s">
        <v>245</v>
      </c>
    </row>
    <row r="6" spans="1:53" ht="39" customHeight="1" x14ac:dyDescent="0.25">
      <c r="A6" s="282"/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P6" s="276"/>
      <c r="AQ6" s="276"/>
      <c r="AR6" s="276"/>
      <c r="AS6" s="276"/>
      <c r="AT6" s="276"/>
      <c r="AU6" s="276"/>
      <c r="AV6" s="276"/>
      <c r="AW6" s="276"/>
      <c r="AX6" s="276"/>
      <c r="AY6" s="276"/>
      <c r="AZ6" s="276"/>
      <c r="BA6" s="276"/>
    </row>
    <row r="7" spans="1:53" x14ac:dyDescent="0.25">
      <c r="A7" s="283"/>
      <c r="B7" s="58">
        <v>1</v>
      </c>
      <c r="C7" s="58">
        <v>2</v>
      </c>
      <c r="D7" s="58">
        <v>3</v>
      </c>
      <c r="E7" s="58">
        <v>4</v>
      </c>
      <c r="F7" s="58">
        <v>5</v>
      </c>
      <c r="G7" s="58">
        <v>6</v>
      </c>
      <c r="H7" s="58">
        <v>7</v>
      </c>
      <c r="I7" s="58">
        <v>8</v>
      </c>
      <c r="J7" s="58">
        <v>9</v>
      </c>
      <c r="K7" s="58">
        <v>10</v>
      </c>
      <c r="L7" s="58">
        <v>11</v>
      </c>
      <c r="M7" s="58">
        <v>12</v>
      </c>
      <c r="N7" s="58">
        <v>13</v>
      </c>
      <c r="O7" s="58">
        <v>14</v>
      </c>
      <c r="P7" s="58">
        <v>15</v>
      </c>
      <c r="Q7" s="58">
        <v>16</v>
      </c>
      <c r="R7" s="58">
        <v>17</v>
      </c>
      <c r="S7" s="58">
        <v>18</v>
      </c>
      <c r="T7" s="58">
        <v>19</v>
      </c>
      <c r="U7" s="58">
        <v>20</v>
      </c>
      <c r="V7" s="58">
        <v>21</v>
      </c>
      <c r="W7" s="58">
        <v>22</v>
      </c>
      <c r="X7" s="58">
        <v>23</v>
      </c>
      <c r="Y7" s="58">
        <v>24</v>
      </c>
      <c r="Z7" s="58">
        <v>25</v>
      </c>
      <c r="AA7" s="58">
        <v>26</v>
      </c>
      <c r="AB7" s="58">
        <v>27</v>
      </c>
      <c r="AC7" s="58">
        <v>28</v>
      </c>
      <c r="AD7" s="58">
        <v>29</v>
      </c>
      <c r="AE7" s="58">
        <v>30</v>
      </c>
      <c r="AF7" s="58">
        <v>31</v>
      </c>
      <c r="AG7" s="58">
        <v>32</v>
      </c>
      <c r="AH7" s="58">
        <v>33</v>
      </c>
      <c r="AI7" s="58">
        <v>34</v>
      </c>
      <c r="AJ7" s="58">
        <v>35</v>
      </c>
      <c r="AK7" s="58">
        <v>36</v>
      </c>
      <c r="AL7" s="58">
        <v>37</v>
      </c>
      <c r="AM7" s="58">
        <v>38</v>
      </c>
      <c r="AN7" s="58">
        <v>39</v>
      </c>
      <c r="AO7" s="58">
        <v>40</v>
      </c>
      <c r="AP7" s="58">
        <v>41</v>
      </c>
      <c r="AQ7" s="58">
        <v>42</v>
      </c>
      <c r="AR7" s="58">
        <v>43</v>
      </c>
      <c r="AS7" s="58">
        <v>44</v>
      </c>
      <c r="AT7" s="58">
        <v>45</v>
      </c>
      <c r="AU7" s="58">
        <v>46</v>
      </c>
      <c r="AV7" s="58">
        <v>47</v>
      </c>
      <c r="AW7" s="58">
        <v>48</v>
      </c>
      <c r="AX7" s="58">
        <v>49</v>
      </c>
      <c r="AY7" s="58">
        <v>50</v>
      </c>
      <c r="AZ7" s="58">
        <v>51</v>
      </c>
      <c r="BA7" s="59">
        <v>52</v>
      </c>
    </row>
    <row r="8" spans="1:53" x14ac:dyDescent="0.25">
      <c r="A8" s="272" t="s">
        <v>246</v>
      </c>
      <c r="B8" s="270"/>
      <c r="C8" s="270"/>
      <c r="D8" s="270"/>
      <c r="E8" s="270"/>
      <c r="F8" s="270"/>
      <c r="G8" s="270"/>
      <c r="H8" s="270"/>
      <c r="I8" s="270" t="s">
        <v>9</v>
      </c>
      <c r="J8" s="270"/>
      <c r="K8" s="270"/>
      <c r="L8" s="270"/>
      <c r="M8" s="270"/>
      <c r="N8" s="270"/>
      <c r="O8" s="270"/>
      <c r="P8" s="270"/>
      <c r="Q8" s="270"/>
      <c r="R8" s="270" t="s">
        <v>247</v>
      </c>
      <c r="S8" s="270" t="s">
        <v>248</v>
      </c>
      <c r="T8" s="270" t="s">
        <v>248</v>
      </c>
      <c r="U8" s="270"/>
      <c r="V8" s="270"/>
      <c r="W8" s="270"/>
      <c r="X8" s="270"/>
      <c r="Y8" s="270"/>
      <c r="Z8" s="270"/>
      <c r="AA8" s="270" t="s">
        <v>249</v>
      </c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 t="s">
        <v>247</v>
      </c>
      <c r="AS8" s="270" t="s">
        <v>248</v>
      </c>
      <c r="AT8" s="270" t="s">
        <v>248</v>
      </c>
      <c r="AU8" s="270" t="s">
        <v>248</v>
      </c>
      <c r="AV8" s="270" t="s">
        <v>248</v>
      </c>
      <c r="AW8" s="270" t="s">
        <v>248</v>
      </c>
      <c r="AX8" s="270" t="s">
        <v>248</v>
      </c>
      <c r="AY8" s="270" t="s">
        <v>248</v>
      </c>
      <c r="AZ8" s="270" t="s">
        <v>248</v>
      </c>
      <c r="BA8" s="270" t="s">
        <v>248</v>
      </c>
    </row>
    <row r="9" spans="1:53" x14ac:dyDescent="0.25">
      <c r="A9" s="273"/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1"/>
      <c r="AE9" s="271"/>
      <c r="AF9" s="271"/>
      <c r="AG9" s="271"/>
      <c r="AH9" s="271"/>
      <c r="AI9" s="271"/>
      <c r="AJ9" s="271"/>
      <c r="AK9" s="271"/>
      <c r="AL9" s="271"/>
      <c r="AM9" s="271"/>
      <c r="AN9" s="274"/>
      <c r="AO9" s="271"/>
      <c r="AP9" s="274"/>
      <c r="AQ9" s="271"/>
      <c r="AR9" s="271"/>
      <c r="AS9" s="274"/>
      <c r="AT9" s="271"/>
      <c r="AU9" s="271"/>
      <c r="AV9" s="271"/>
      <c r="AW9" s="271"/>
      <c r="AX9" s="271"/>
      <c r="AY9" s="271"/>
      <c r="AZ9" s="271"/>
      <c r="BA9" s="271"/>
    </row>
    <row r="10" spans="1:53" x14ac:dyDescent="0.25">
      <c r="A10" s="272" t="s">
        <v>250</v>
      </c>
      <c r="B10" s="261"/>
      <c r="C10" s="261"/>
      <c r="D10" s="261"/>
      <c r="E10" s="261"/>
      <c r="F10" s="261"/>
      <c r="G10" s="261"/>
      <c r="H10" s="261"/>
      <c r="I10" s="261" t="s">
        <v>8</v>
      </c>
      <c r="J10" s="261"/>
      <c r="K10" s="261"/>
      <c r="L10" s="261"/>
      <c r="M10" s="261"/>
      <c r="N10" s="261"/>
      <c r="O10" s="261"/>
      <c r="P10" s="261"/>
      <c r="Q10" s="261"/>
      <c r="R10" s="270" t="s">
        <v>247</v>
      </c>
      <c r="S10" s="261" t="s">
        <v>248</v>
      </c>
      <c r="T10" s="261" t="s">
        <v>248</v>
      </c>
      <c r="U10" s="261" t="s">
        <v>141</v>
      </c>
      <c r="V10" s="261" t="s">
        <v>141</v>
      </c>
      <c r="W10" s="261" t="s">
        <v>141</v>
      </c>
      <c r="X10" s="261" t="s">
        <v>141</v>
      </c>
      <c r="Y10" s="261" t="s">
        <v>141</v>
      </c>
      <c r="Z10" s="261" t="s">
        <v>141</v>
      </c>
      <c r="AA10" s="261" t="s">
        <v>141</v>
      </c>
      <c r="AB10" s="261" t="s">
        <v>141</v>
      </c>
      <c r="AC10" s="261" t="s">
        <v>141</v>
      </c>
      <c r="AD10" s="261" t="s">
        <v>141</v>
      </c>
      <c r="AE10" s="261" t="s">
        <v>141</v>
      </c>
      <c r="AF10" s="261" t="s">
        <v>141</v>
      </c>
      <c r="AG10" s="261" t="s">
        <v>141</v>
      </c>
      <c r="AH10" s="261" t="s">
        <v>141</v>
      </c>
      <c r="AI10" s="261" t="s">
        <v>141</v>
      </c>
      <c r="AJ10" s="261" t="s">
        <v>141</v>
      </c>
      <c r="AK10" s="261" t="s">
        <v>141</v>
      </c>
      <c r="AL10" s="261" t="s">
        <v>141</v>
      </c>
      <c r="AM10" s="261" t="s">
        <v>141</v>
      </c>
      <c r="AN10" s="261" t="s">
        <v>141</v>
      </c>
      <c r="AO10" s="261" t="s">
        <v>141</v>
      </c>
      <c r="AP10" s="261" t="s">
        <v>141</v>
      </c>
      <c r="AQ10" s="270" t="s">
        <v>247</v>
      </c>
      <c r="AR10" s="261" t="s">
        <v>251</v>
      </c>
      <c r="AS10" s="266"/>
      <c r="AT10" s="268"/>
      <c r="AU10" s="261"/>
      <c r="AV10" s="261"/>
      <c r="AW10" s="261"/>
      <c r="AX10" s="261"/>
      <c r="AY10" s="261"/>
      <c r="AZ10" s="261"/>
      <c r="BA10" s="261"/>
    </row>
    <row r="11" spans="1:53" x14ac:dyDescent="0.25">
      <c r="A11" s="273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2"/>
      <c r="O11" s="262"/>
      <c r="P11" s="262"/>
      <c r="Q11" s="262"/>
      <c r="R11" s="271"/>
      <c r="S11" s="262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2"/>
      <c r="AM11" s="262"/>
      <c r="AN11" s="262"/>
      <c r="AO11" s="262"/>
      <c r="AP11" s="262"/>
      <c r="AQ11" s="271"/>
      <c r="AR11" s="262"/>
      <c r="AS11" s="267"/>
      <c r="AT11" s="269"/>
      <c r="AU11" s="262"/>
      <c r="AV11" s="262"/>
      <c r="AW11" s="262"/>
      <c r="AX11" s="262"/>
      <c r="AY11" s="262"/>
      <c r="AZ11" s="262"/>
      <c r="BA11" s="262"/>
    </row>
    <row r="12" spans="1:53" ht="12.75" customHeight="1" x14ac:dyDescent="0.25">
      <c r="A12" s="60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2"/>
      <c r="AN12" s="62"/>
      <c r="AO12" s="62"/>
      <c r="AP12" s="62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</row>
    <row r="13" spans="1:53" x14ac:dyDescent="0.25">
      <c r="A13" s="63" t="s">
        <v>252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5"/>
      <c r="AW13" s="65"/>
      <c r="AX13" s="65"/>
      <c r="AY13" s="65"/>
      <c r="AZ13" s="65"/>
      <c r="BA13" s="65"/>
    </row>
    <row r="14" spans="1:53" ht="15.75" customHeight="1" x14ac:dyDescent="0.25">
      <c r="A14" s="64"/>
      <c r="B14" s="64"/>
      <c r="C14" s="66"/>
      <c r="D14" s="67" t="s">
        <v>10</v>
      </c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8" t="s">
        <v>247</v>
      </c>
      <c r="P14" s="67" t="s">
        <v>3</v>
      </c>
      <c r="Q14" s="64"/>
      <c r="R14" s="64"/>
      <c r="S14" s="64"/>
      <c r="T14" s="64"/>
      <c r="U14" s="64"/>
      <c r="V14" s="64"/>
      <c r="W14" s="64"/>
      <c r="X14" s="64"/>
      <c r="Y14" s="64"/>
      <c r="Z14" s="64"/>
      <c r="AB14" s="68" t="s">
        <v>141</v>
      </c>
      <c r="AC14" s="279" t="s">
        <v>277</v>
      </c>
      <c r="AD14" s="279"/>
      <c r="AE14" s="279"/>
      <c r="AF14" s="279"/>
      <c r="AG14" s="279"/>
      <c r="AH14" s="279"/>
      <c r="AI14" s="279"/>
      <c r="AJ14" s="279"/>
      <c r="AK14" s="279"/>
      <c r="AL14" s="279"/>
      <c r="AM14" s="279"/>
      <c r="AN14" s="279"/>
      <c r="AO14" s="279"/>
      <c r="AP14" s="279"/>
      <c r="AQ14" s="279"/>
      <c r="AR14" s="279"/>
      <c r="AS14" s="279"/>
      <c r="AT14" s="279"/>
      <c r="AU14" s="279"/>
      <c r="AV14" s="279"/>
      <c r="AW14" s="279"/>
      <c r="AX14" s="279"/>
      <c r="AY14" s="279"/>
      <c r="AZ14" s="279"/>
    </row>
    <row r="15" spans="1:53" ht="15.75" customHeight="1" x14ac:dyDescent="0.25">
      <c r="A15" s="64"/>
      <c r="B15" s="64"/>
      <c r="C15" s="71"/>
      <c r="D15" s="67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72"/>
      <c r="P15" s="67"/>
      <c r="Q15" s="64"/>
      <c r="R15" s="64"/>
      <c r="S15" s="64"/>
      <c r="T15" s="64"/>
      <c r="U15" s="64"/>
      <c r="V15" s="64"/>
      <c r="W15" s="64"/>
      <c r="X15" s="64"/>
      <c r="Y15" s="64"/>
      <c r="Z15" s="64"/>
      <c r="AB15" s="72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</row>
    <row r="16" spans="1:53" ht="15.75" customHeight="1" x14ac:dyDescent="0.25">
      <c r="A16" s="64"/>
      <c r="B16" s="64"/>
      <c r="C16" s="71"/>
      <c r="D16" s="67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72"/>
      <c r="P16" s="67"/>
      <c r="Q16" s="64"/>
      <c r="R16" s="64"/>
      <c r="S16" s="64"/>
      <c r="T16" s="64"/>
      <c r="U16" s="64"/>
      <c r="V16" s="64"/>
      <c r="W16" s="64"/>
      <c r="X16" s="64"/>
      <c r="Y16" s="64"/>
      <c r="Z16" s="64"/>
      <c r="AB16" s="72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69"/>
      <c r="AP16" s="72"/>
      <c r="AQ16" s="74"/>
      <c r="AR16" s="74"/>
      <c r="AS16" s="74"/>
      <c r="AT16" s="74"/>
      <c r="AU16" s="74"/>
      <c r="AV16" s="74"/>
      <c r="AW16" s="74"/>
    </row>
    <row r="17" spans="1:52" ht="15.75" customHeight="1" x14ac:dyDescent="0.25">
      <c r="A17" s="75"/>
      <c r="B17" s="75"/>
      <c r="C17" s="72"/>
      <c r="D17" s="263"/>
      <c r="E17" s="264"/>
      <c r="F17" s="264"/>
      <c r="G17" s="264"/>
      <c r="H17" s="264"/>
      <c r="I17" s="264"/>
      <c r="J17" s="264"/>
      <c r="K17" s="264"/>
      <c r="L17" s="264"/>
      <c r="M17" s="70"/>
      <c r="N17" s="70"/>
      <c r="O17" s="76" t="s">
        <v>248</v>
      </c>
      <c r="P17" s="64" t="s">
        <v>253</v>
      </c>
      <c r="Q17" s="64"/>
      <c r="R17" s="64"/>
      <c r="S17" s="64"/>
      <c r="T17" s="64"/>
      <c r="U17" s="64"/>
      <c r="V17" s="64"/>
      <c r="W17" s="64"/>
      <c r="X17" s="64"/>
      <c r="Y17" s="64"/>
      <c r="Z17" s="64"/>
      <c r="AB17" s="77" t="s">
        <v>251</v>
      </c>
      <c r="AC17" s="265" t="s">
        <v>254</v>
      </c>
      <c r="AD17" s="265"/>
      <c r="AE17" s="265"/>
      <c r="AF17" s="265"/>
      <c r="AG17" s="265"/>
      <c r="AH17" s="265"/>
      <c r="AI17" s="265"/>
      <c r="AJ17" s="265"/>
      <c r="AK17" s="265"/>
      <c r="AL17" s="265"/>
      <c r="AM17" s="265"/>
      <c r="AN17" s="265"/>
      <c r="AO17" s="265"/>
      <c r="AP17" s="265"/>
      <c r="AQ17" s="265"/>
      <c r="AR17" s="265"/>
      <c r="AS17" s="265"/>
      <c r="AT17" s="265"/>
      <c r="AU17" s="265"/>
      <c r="AV17" s="265"/>
      <c r="AW17" s="265"/>
      <c r="AX17" s="265"/>
      <c r="AY17" s="265"/>
      <c r="AZ17" s="265"/>
    </row>
    <row r="18" spans="1:52" x14ac:dyDescent="0.25">
      <c r="A18" s="75"/>
      <c r="B18" s="75"/>
      <c r="C18" s="75"/>
      <c r="D18" s="264"/>
      <c r="E18" s="264"/>
      <c r="F18" s="264"/>
      <c r="G18" s="264"/>
      <c r="H18" s="264"/>
      <c r="I18" s="264"/>
      <c r="J18" s="264"/>
      <c r="K18" s="264"/>
      <c r="L18" s="264"/>
      <c r="M18" s="74"/>
      <c r="N18" s="74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265"/>
      <c r="AD18" s="265"/>
      <c r="AE18" s="265"/>
      <c r="AF18" s="265"/>
      <c r="AG18" s="265"/>
      <c r="AH18" s="265"/>
      <c r="AI18" s="265"/>
      <c r="AJ18" s="265"/>
      <c r="AK18" s="265"/>
      <c r="AL18" s="265"/>
      <c r="AM18" s="265"/>
      <c r="AN18" s="265"/>
      <c r="AO18" s="265"/>
      <c r="AP18" s="265"/>
      <c r="AQ18" s="265"/>
      <c r="AR18" s="265"/>
      <c r="AS18" s="265"/>
      <c r="AT18" s="265"/>
      <c r="AU18" s="265"/>
      <c r="AV18" s="265"/>
      <c r="AW18" s="265"/>
      <c r="AX18" s="265"/>
      <c r="AY18" s="265"/>
      <c r="AZ18" s="265"/>
    </row>
    <row r="19" spans="1:52" x14ac:dyDescent="0.25">
      <c r="AC19" s="265"/>
      <c r="AD19" s="265"/>
      <c r="AE19" s="265"/>
      <c r="AF19" s="265"/>
      <c r="AG19" s="265"/>
      <c r="AH19" s="265"/>
      <c r="AI19" s="265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</row>
  </sheetData>
  <mergeCells count="175">
    <mergeCell ref="AC14:AZ15"/>
    <mergeCell ref="A2:BA2"/>
    <mergeCell ref="A4:A7"/>
    <mergeCell ref="B4:E4"/>
    <mergeCell ref="F4:F6"/>
    <mergeCell ref="G4:I4"/>
    <mergeCell ref="J4:J6"/>
    <mergeCell ref="K4:M4"/>
    <mergeCell ref="N4:N6"/>
    <mergeCell ref="O4:R4"/>
    <mergeCell ref="S4:S6"/>
    <mergeCell ref="T4:V4"/>
    <mergeCell ref="W4:W6"/>
    <mergeCell ref="X4:Z4"/>
    <mergeCell ref="AA4:AA6"/>
    <mergeCell ref="AB4:AE4"/>
    <mergeCell ref="AF4:AF6"/>
    <mergeCell ref="AG4:AI4"/>
    <mergeCell ref="AJ4:AJ6"/>
    <mergeCell ref="AK4:AN4"/>
    <mergeCell ref="AO4:AR4"/>
    <mergeCell ref="AS4:AS6"/>
    <mergeCell ref="AT4:AV4"/>
    <mergeCell ref="AW4:AW6"/>
    <mergeCell ref="AX4:BA4"/>
    <mergeCell ref="B5:B6"/>
    <mergeCell ref="C5:C6"/>
    <mergeCell ref="D5:D6"/>
    <mergeCell ref="E5:E6"/>
    <mergeCell ref="G5:G6"/>
    <mergeCell ref="H5:H6"/>
    <mergeCell ref="I5:I6"/>
    <mergeCell ref="K5:K6"/>
    <mergeCell ref="L5:L6"/>
    <mergeCell ref="M5:M6"/>
    <mergeCell ref="O5:O6"/>
    <mergeCell ref="P5:P6"/>
    <mergeCell ref="Q5:Q6"/>
    <mergeCell ref="R5:R6"/>
    <mergeCell ref="T5:T6"/>
    <mergeCell ref="U5:U6"/>
    <mergeCell ref="V5:V6"/>
    <mergeCell ref="X5:X6"/>
    <mergeCell ref="Y5:Y6"/>
    <mergeCell ref="Z5:Z6"/>
    <mergeCell ref="AB5:AB6"/>
    <mergeCell ref="AC5:AC6"/>
    <mergeCell ref="AD5:AD6"/>
    <mergeCell ref="AE5:AE6"/>
    <mergeCell ref="AG5:AG6"/>
    <mergeCell ref="AH5:AH6"/>
    <mergeCell ref="AI5:AI6"/>
    <mergeCell ref="AK5:AK6"/>
    <mergeCell ref="AL5:AL6"/>
    <mergeCell ref="AM5:AM6"/>
    <mergeCell ref="AN5:AN6"/>
    <mergeCell ref="AO5:AO6"/>
    <mergeCell ref="AP5:AP6"/>
    <mergeCell ref="AQ5:AQ6"/>
    <mergeCell ref="AR5:AR6"/>
    <mergeCell ref="AT5:AT6"/>
    <mergeCell ref="AU5:AU6"/>
    <mergeCell ref="AV5:AV6"/>
    <mergeCell ref="AX5:AX6"/>
    <mergeCell ref="AY5:AY6"/>
    <mergeCell ref="AZ5:AZ6"/>
    <mergeCell ref="BA5:BA6"/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Z8:Z9"/>
    <mergeCell ref="AA8:AA9"/>
    <mergeCell ref="AB8:AB9"/>
    <mergeCell ref="AC8:AC9"/>
    <mergeCell ref="AD8:AD9"/>
    <mergeCell ref="AE8:AE9"/>
    <mergeCell ref="AF8:AF9"/>
    <mergeCell ref="AG8:AG9"/>
    <mergeCell ref="AH8:AH9"/>
    <mergeCell ref="AI8:AI9"/>
    <mergeCell ref="AJ8:AJ9"/>
    <mergeCell ref="AK8:AK9"/>
    <mergeCell ref="AL8:AL9"/>
    <mergeCell ref="AM8:AM9"/>
    <mergeCell ref="AN8:AN9"/>
    <mergeCell ref="AO8:AO9"/>
    <mergeCell ref="AP8:AP9"/>
    <mergeCell ref="AQ8:AQ9"/>
    <mergeCell ref="AR8:AR9"/>
    <mergeCell ref="AS8:AS9"/>
    <mergeCell ref="AT8:AT9"/>
    <mergeCell ref="AU8:AU9"/>
    <mergeCell ref="AV8:AV9"/>
    <mergeCell ref="AW8:AW9"/>
    <mergeCell ref="AX8:AX9"/>
    <mergeCell ref="AY8:AY9"/>
    <mergeCell ref="AZ8:AZ9"/>
    <mergeCell ref="BA8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AA10:AA11"/>
    <mergeCell ref="AB10:AB11"/>
    <mergeCell ref="AC10:AC11"/>
    <mergeCell ref="AD10:AD11"/>
    <mergeCell ref="AE10:AE11"/>
    <mergeCell ref="AH10:AH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BA10:BA11"/>
    <mergeCell ref="D17:L18"/>
    <mergeCell ref="AC17:AZ19"/>
    <mergeCell ref="AR10:AR11"/>
    <mergeCell ref="AS10:AS11"/>
    <mergeCell ref="AT10:AT11"/>
    <mergeCell ref="AU10:AU11"/>
    <mergeCell ref="AV10:AV11"/>
    <mergeCell ref="AW10:AW11"/>
    <mergeCell ref="AX10:AX11"/>
    <mergeCell ref="AY10:AY11"/>
    <mergeCell ref="AZ10:AZ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Z10:Z11"/>
    <mergeCell ref="AF10:AF11"/>
    <mergeCell ref="AG10:AG11"/>
  </mergeCells>
  <pageMargins left="0.7" right="0.7" top="0.75" bottom="0.75" header="0.3" footer="0.3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0"/>
  <sheetViews>
    <sheetView workbookViewId="0">
      <selection activeCell="B20" sqref="B20"/>
    </sheetView>
  </sheetViews>
  <sheetFormatPr defaultRowHeight="15" x14ac:dyDescent="0.25"/>
  <cols>
    <col min="2" max="2" width="63.85546875" customWidth="1"/>
  </cols>
  <sheetData>
    <row r="1" spans="1:4" x14ac:dyDescent="0.25">
      <c r="A1" s="57"/>
      <c r="B1" s="78" t="s">
        <v>255</v>
      </c>
    </row>
    <row r="2" spans="1:4" x14ac:dyDescent="0.25">
      <c r="A2" s="57"/>
      <c r="B2" s="78" t="s">
        <v>256</v>
      </c>
    </row>
    <row r="3" spans="1:4" ht="16.5" customHeight="1" x14ac:dyDescent="0.25">
      <c r="A3" s="289" t="s">
        <v>257</v>
      </c>
      <c r="B3" s="290"/>
    </row>
    <row r="4" spans="1:4" ht="16.5" customHeight="1" x14ac:dyDescent="0.25">
      <c r="A4" s="57"/>
      <c r="B4" s="79" t="s">
        <v>258</v>
      </c>
    </row>
    <row r="5" spans="1:4" ht="16.5" customHeight="1" x14ac:dyDescent="0.25">
      <c r="A5" s="57"/>
      <c r="B5" s="79" t="s">
        <v>259</v>
      </c>
    </row>
    <row r="6" spans="1:4" ht="16.5" customHeight="1" x14ac:dyDescent="0.25">
      <c r="A6" s="57"/>
      <c r="B6" s="79" t="s">
        <v>260</v>
      </c>
    </row>
    <row r="7" spans="1:4" ht="33" customHeight="1" x14ac:dyDescent="0.25">
      <c r="A7" s="57"/>
      <c r="B7" s="79" t="s">
        <v>261</v>
      </c>
      <c r="C7" s="5"/>
      <c r="D7" s="5"/>
    </row>
    <row r="8" spans="1:4" ht="16.5" customHeight="1" x14ac:dyDescent="0.25">
      <c r="A8" s="57"/>
      <c r="B8" s="79" t="s">
        <v>262</v>
      </c>
    </row>
    <row r="9" spans="1:4" ht="16.5" customHeight="1" x14ac:dyDescent="0.25">
      <c r="A9" s="57"/>
      <c r="B9" s="79" t="s">
        <v>263</v>
      </c>
    </row>
    <row r="10" spans="1:4" ht="16.5" customHeight="1" x14ac:dyDescent="0.25">
      <c r="A10" s="289" t="s">
        <v>264</v>
      </c>
      <c r="B10" s="290"/>
    </row>
    <row r="11" spans="1:4" ht="16.5" customHeight="1" x14ac:dyDescent="0.25">
      <c r="A11" s="57"/>
      <c r="B11" s="79" t="s">
        <v>265</v>
      </c>
    </row>
    <row r="12" spans="1:4" ht="16.5" customHeight="1" x14ac:dyDescent="0.25">
      <c r="A12" s="57"/>
      <c r="B12" s="79" t="s">
        <v>266</v>
      </c>
    </row>
    <row r="13" spans="1:4" ht="16.5" customHeight="1" x14ac:dyDescent="0.25">
      <c r="A13" s="57"/>
      <c r="B13" s="79"/>
    </row>
    <row r="14" spans="1:4" ht="16.5" customHeight="1" x14ac:dyDescent="0.25">
      <c r="A14" s="289" t="s">
        <v>267</v>
      </c>
      <c r="B14" s="290"/>
    </row>
    <row r="15" spans="1:4" ht="16.5" customHeight="1" x14ac:dyDescent="0.25">
      <c r="A15" s="57"/>
      <c r="B15" s="79" t="s">
        <v>268</v>
      </c>
    </row>
    <row r="16" spans="1:4" ht="25.9" customHeight="1" x14ac:dyDescent="0.25">
      <c r="A16" s="57"/>
      <c r="B16" s="79"/>
    </row>
    <row r="17" spans="1:2" ht="32.25" customHeight="1" x14ac:dyDescent="0.25">
      <c r="A17" s="57"/>
      <c r="B17" s="79"/>
    </row>
    <row r="18" spans="1:2" ht="16.5" customHeight="1" x14ac:dyDescent="0.25">
      <c r="A18" s="289" t="s">
        <v>269</v>
      </c>
      <c r="B18" s="290"/>
    </row>
    <row r="19" spans="1:2" ht="16.5" customHeight="1" x14ac:dyDescent="0.25">
      <c r="A19" s="57"/>
      <c r="B19" s="79" t="s">
        <v>270</v>
      </c>
    </row>
    <row r="20" spans="1:2" ht="16.5" customHeight="1" x14ac:dyDescent="0.25">
      <c r="A20" s="57"/>
      <c r="B20" s="79" t="s">
        <v>271</v>
      </c>
    </row>
    <row r="40" spans="3:4" x14ac:dyDescent="0.25">
      <c r="C40" s="5"/>
      <c r="D40" s="5"/>
    </row>
    <row r="53" spans="1:8" ht="26.25" customHeight="1" x14ac:dyDescent="0.25">
      <c r="A53" s="22"/>
      <c r="B53" s="22"/>
      <c r="C53" s="22"/>
      <c r="D53" s="22"/>
      <c r="E53" s="22"/>
      <c r="F53" s="22"/>
      <c r="G53" s="22"/>
      <c r="H53" s="22"/>
    </row>
    <row r="54" spans="1:8" ht="26.25" customHeight="1" x14ac:dyDescent="0.25">
      <c r="A54" s="22"/>
      <c r="B54" s="22"/>
      <c r="C54" s="22"/>
      <c r="D54" s="22"/>
      <c r="E54" s="22"/>
      <c r="F54" s="22"/>
      <c r="G54" s="22"/>
      <c r="H54" s="22"/>
    </row>
    <row r="55" spans="1:8" ht="26.25" customHeight="1" x14ac:dyDescent="0.25">
      <c r="A55" s="22"/>
      <c r="B55" s="22"/>
      <c r="C55" s="22"/>
      <c r="D55" s="22"/>
      <c r="E55" s="22"/>
      <c r="F55" s="22"/>
      <c r="G55" s="22"/>
      <c r="H55" s="22"/>
    </row>
    <row r="56" spans="1:8" ht="26.25" customHeight="1" x14ac:dyDescent="0.25">
      <c r="A56" s="22"/>
      <c r="B56" s="22"/>
      <c r="C56" s="22"/>
      <c r="D56" s="22"/>
      <c r="E56" s="22"/>
      <c r="F56" s="22"/>
      <c r="G56" s="22"/>
      <c r="H56" s="22"/>
    </row>
    <row r="57" spans="1:8" ht="26.25" customHeight="1" x14ac:dyDescent="0.25">
      <c r="A57" s="22"/>
      <c r="B57" s="22"/>
      <c r="C57" s="22"/>
      <c r="D57" s="22"/>
      <c r="E57" s="22"/>
      <c r="F57" s="22"/>
      <c r="G57" s="22"/>
      <c r="H57" s="22"/>
    </row>
    <row r="58" spans="1:8" ht="26.25" customHeight="1" x14ac:dyDescent="0.25">
      <c r="A58" s="22"/>
      <c r="B58" s="22"/>
      <c r="C58" s="22"/>
      <c r="D58" s="22"/>
      <c r="E58" s="22"/>
      <c r="F58" s="22"/>
      <c r="G58" s="22"/>
      <c r="H58" s="22"/>
    </row>
    <row r="59" spans="1:8" ht="26.25" customHeight="1" x14ac:dyDescent="0.25">
      <c r="A59" s="22"/>
      <c r="B59" s="22"/>
      <c r="C59" s="22"/>
      <c r="D59" s="22"/>
      <c r="E59" s="22"/>
      <c r="F59" s="22"/>
      <c r="G59" s="22"/>
      <c r="H59" s="22"/>
    </row>
    <row r="60" spans="1:8" x14ac:dyDescent="0.25">
      <c r="A60" s="22"/>
      <c r="B60" s="22"/>
      <c r="C60" s="22"/>
      <c r="D60" s="22"/>
      <c r="E60" s="22"/>
      <c r="F60" s="22"/>
      <c r="G60" s="22"/>
      <c r="H60" s="22"/>
    </row>
  </sheetData>
  <mergeCells count="4">
    <mergeCell ref="A3:B3"/>
    <mergeCell ref="A10:B10"/>
    <mergeCell ref="A14:B14"/>
    <mergeCell ref="A18:B18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титульный</vt:lpstr>
      <vt:lpstr>план 2024-25</vt:lpstr>
      <vt:lpstr>график</vt:lpstr>
      <vt:lpstr>кабинеты</vt:lpstr>
      <vt:lpstr>'план 2024-25'!Print_Titles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</dc:creator>
  <cp:lastModifiedBy>Пользователь</cp:lastModifiedBy>
  <cp:revision>3</cp:revision>
  <cp:lastPrinted>2025-07-10T00:07:32Z</cp:lastPrinted>
  <dcterms:created xsi:type="dcterms:W3CDTF">2016-05-13T06:30:41Z</dcterms:created>
  <dcterms:modified xsi:type="dcterms:W3CDTF">2025-12-15T23:17:30Z</dcterms:modified>
</cp:coreProperties>
</file>